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350" windowHeight="12450" activeTab="2"/>
  </bookViews>
  <sheets>
    <sheet name="ГПД" sheetId="2" r:id="rId1"/>
    <sheet name="ГПД 38,90 цены 25.03.19 5 дней" sheetId="3" r:id="rId2"/>
    <sheet name="ГПД 100% для СЭС сент 2019" sheetId="4" r:id="rId3"/>
    <sheet name="Лист1" sheetId="5" r:id="rId4"/>
  </sheets>
  <definedNames>
    <definedName name="_xlnm.Print_Area" localSheetId="0">ГПД!$A$1:$E$267</definedName>
    <definedName name="_xlnm.Print_Area" localSheetId="2">'ГПД 100% для СЭС сент 2019'!$A$1:$I$132</definedName>
    <definedName name="_xlnm.Print_Area" localSheetId="1">'ГПД 38,90 цены 25.03.19 5 дней'!$A$1:$X$315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0" i="4" l="1"/>
  <c r="F120" i="4"/>
  <c r="E120" i="4"/>
  <c r="D120" i="4"/>
  <c r="G110" i="4" l="1"/>
  <c r="F110" i="4"/>
  <c r="E110" i="4"/>
  <c r="D110" i="4"/>
  <c r="G101" i="4"/>
  <c r="F101" i="4"/>
  <c r="E101" i="4"/>
  <c r="D101" i="4"/>
  <c r="F89" i="4" l="1"/>
  <c r="E89" i="4"/>
  <c r="D89" i="4"/>
  <c r="D34" i="4"/>
  <c r="E34" i="4"/>
  <c r="F34" i="4"/>
  <c r="G78" i="4" l="1"/>
  <c r="F78" i="4"/>
  <c r="E78" i="4"/>
  <c r="D78" i="4"/>
  <c r="G66" i="4" l="1"/>
  <c r="F66" i="4"/>
  <c r="E66" i="4"/>
  <c r="D66" i="4"/>
  <c r="G45" i="4"/>
  <c r="F45" i="4"/>
  <c r="E45" i="4"/>
  <c r="D45" i="4"/>
  <c r="G23" i="4" l="1"/>
  <c r="F23" i="4"/>
  <c r="E23" i="4"/>
  <c r="D23" i="4"/>
  <c r="H8" i="5" l="1"/>
  <c r="F7" i="5"/>
  <c r="D7" i="5"/>
  <c r="A7" i="5"/>
  <c r="F55" i="4" l="1"/>
  <c r="E55" i="4"/>
  <c r="D55" i="4"/>
  <c r="G34" i="4"/>
  <c r="F116" i="3" l="1"/>
  <c r="H116" i="3" l="1"/>
  <c r="I116" i="3"/>
  <c r="J116" i="3"/>
  <c r="K116" i="3"/>
  <c r="L116" i="3"/>
  <c r="M116" i="3"/>
  <c r="N116" i="3"/>
  <c r="O116" i="3"/>
  <c r="P116" i="3"/>
  <c r="S116" i="3"/>
  <c r="U116" i="3"/>
  <c r="W116" i="3"/>
  <c r="H86" i="3"/>
  <c r="J86" i="3"/>
  <c r="K86" i="3"/>
  <c r="L86" i="3"/>
  <c r="M86" i="3"/>
  <c r="N86" i="3"/>
  <c r="O86" i="3"/>
  <c r="P86" i="3"/>
  <c r="R86" i="3"/>
  <c r="T86" i="3"/>
  <c r="T117" i="3" s="1"/>
  <c r="T119" i="3" s="1"/>
  <c r="U86" i="3"/>
  <c r="X86" i="3"/>
  <c r="H68" i="3"/>
  <c r="J68" i="3"/>
  <c r="K68" i="3"/>
  <c r="L68" i="3"/>
  <c r="M68" i="3"/>
  <c r="N68" i="3"/>
  <c r="O68" i="3"/>
  <c r="P68" i="3"/>
  <c r="Q68" i="3"/>
  <c r="U68" i="3"/>
  <c r="V68" i="3"/>
  <c r="F69" i="3"/>
  <c r="H42" i="3"/>
  <c r="I42" i="3"/>
  <c r="J42" i="3"/>
  <c r="K42" i="3"/>
  <c r="L42" i="3"/>
  <c r="M42" i="3"/>
  <c r="O42" i="3"/>
  <c r="R42" i="3"/>
  <c r="V42" i="3"/>
  <c r="X42" i="3"/>
  <c r="H13" i="3"/>
  <c r="I13" i="3"/>
  <c r="J13" i="3"/>
  <c r="K13" i="3"/>
  <c r="L13" i="3"/>
  <c r="M13" i="3"/>
  <c r="N13" i="3"/>
  <c r="O13" i="3"/>
  <c r="Q13" i="3"/>
  <c r="R13" i="3"/>
  <c r="S13" i="3"/>
  <c r="W13" i="3"/>
  <c r="V117" i="3" l="1"/>
  <c r="V119" i="3" s="1"/>
  <c r="Q117" i="3"/>
  <c r="Q119" i="3" s="1"/>
  <c r="R117" i="3"/>
  <c r="R119" i="3" s="1"/>
  <c r="U117" i="3"/>
  <c r="U119" i="3" s="1"/>
  <c r="P117" i="3"/>
  <c r="P119" i="3" s="1"/>
  <c r="N117" i="3"/>
  <c r="N119" i="3" s="1"/>
  <c r="L117" i="3"/>
  <c r="L119" i="3" s="1"/>
  <c r="J117" i="3"/>
  <c r="J119" i="3" s="1"/>
  <c r="H117" i="3"/>
  <c r="H119" i="3" s="1"/>
  <c r="I117" i="3"/>
  <c r="I119" i="3" s="1"/>
  <c r="X117" i="3"/>
  <c r="X119" i="3" s="1"/>
  <c r="W117" i="3"/>
  <c r="W119" i="3" s="1"/>
  <c r="S117" i="3"/>
  <c r="S119" i="3" s="1"/>
  <c r="M117" i="3"/>
  <c r="M119" i="3" s="1"/>
  <c r="K117" i="3"/>
  <c r="K119" i="3" s="1"/>
  <c r="O117" i="3"/>
  <c r="O119" i="3" s="1"/>
  <c r="F113" i="3"/>
  <c r="F114" i="3"/>
  <c r="F115" i="3"/>
  <c r="F112" i="3"/>
  <c r="F5" i="3"/>
  <c r="F85" i="3"/>
  <c r="F111" i="3" l="1"/>
  <c r="F130" i="3"/>
  <c r="F129" i="3"/>
  <c r="F128" i="3"/>
  <c r="F127" i="3"/>
  <c r="F126" i="3"/>
  <c r="F125" i="3"/>
  <c r="F123" i="3"/>
  <c r="F122" i="3"/>
  <c r="F121" i="3"/>
  <c r="F120" i="3"/>
  <c r="F119" i="3"/>
  <c r="F110" i="3"/>
  <c r="F109" i="3"/>
  <c r="F108" i="3"/>
  <c r="F107" i="3"/>
  <c r="F106" i="3"/>
  <c r="F105" i="3"/>
  <c r="F104" i="3"/>
  <c r="F103" i="3"/>
  <c r="F99" i="3"/>
  <c r="F98" i="3"/>
  <c r="F97" i="3"/>
  <c r="F95" i="3"/>
  <c r="F94" i="3"/>
  <c r="F93" i="3"/>
  <c r="F92" i="3"/>
  <c r="F91" i="3"/>
  <c r="F90" i="3"/>
  <c r="F89" i="3"/>
  <c r="F88" i="3"/>
  <c r="F86" i="3"/>
  <c r="F84" i="3"/>
  <c r="F83" i="3"/>
  <c r="F82" i="3"/>
  <c r="F81" i="3"/>
  <c r="F80" i="3"/>
  <c r="F79" i="3"/>
  <c r="F78" i="3"/>
  <c r="F77" i="3"/>
  <c r="F73" i="3"/>
  <c r="F72" i="3"/>
  <c r="F71" i="3"/>
  <c r="F68" i="3"/>
  <c r="F67" i="3" s="1"/>
  <c r="F66" i="3"/>
  <c r="F65" i="3"/>
  <c r="F64" i="3"/>
  <c r="F63" i="3"/>
  <c r="F62" i="3"/>
  <c r="F61" i="3"/>
  <c r="F60" i="3"/>
  <c r="F58" i="3"/>
  <c r="F57" i="3"/>
  <c r="F56" i="3"/>
  <c r="F55" i="3"/>
  <c r="F54" i="3"/>
  <c r="F50" i="3"/>
  <c r="F49" i="3"/>
  <c r="F48" i="3"/>
  <c r="F46" i="3"/>
  <c r="F45" i="3"/>
  <c r="F44" i="3"/>
  <c r="F42" i="3"/>
  <c r="F41" i="3"/>
  <c r="F40" i="3"/>
  <c r="F39" i="3"/>
  <c r="F37" i="3"/>
  <c r="F36" i="3"/>
  <c r="F35" i="3"/>
  <c r="F34" i="3"/>
  <c r="F33" i="3"/>
  <c r="F31" i="3"/>
  <c r="F30" i="3"/>
  <c r="F26" i="3"/>
  <c r="F25" i="3"/>
  <c r="F24" i="3"/>
  <c r="F22" i="3"/>
  <c r="F21" i="3"/>
  <c r="F20" i="3"/>
  <c r="F19" i="3"/>
  <c r="F17" i="3"/>
  <c r="F16" i="3"/>
  <c r="F15" i="3"/>
  <c r="F14" i="3"/>
  <c r="F12" i="3"/>
  <c r="F11" i="3"/>
  <c r="F10" i="3"/>
  <c r="F9" i="3"/>
  <c r="F8" i="3"/>
  <c r="F7" i="3"/>
  <c r="F4" i="3"/>
  <c r="E132" i="2"/>
  <c r="E131" i="2"/>
  <c r="E130" i="2"/>
  <c r="E129" i="2"/>
  <c r="E128" i="2"/>
  <c r="E127" i="2"/>
  <c r="E125" i="2"/>
  <c r="E124" i="2"/>
  <c r="E123" i="2"/>
  <c r="E122" i="2"/>
  <c r="E121" i="2"/>
  <c r="E113" i="2"/>
  <c r="E112" i="2"/>
  <c r="E111" i="2"/>
  <c r="E110" i="2"/>
  <c r="E109" i="2"/>
  <c r="E108" i="2"/>
  <c r="E107" i="2"/>
  <c r="E106" i="2"/>
  <c r="E104" i="2"/>
  <c r="E101" i="2"/>
  <c r="E100" i="2"/>
  <c r="E99" i="2"/>
  <c r="E98" i="2"/>
  <c r="E96" i="2"/>
  <c r="E95" i="2"/>
  <c r="E94" i="2"/>
  <c r="E93" i="2"/>
  <c r="E92" i="2"/>
  <c r="E91" i="2"/>
  <c r="E90" i="2"/>
  <c r="E89" i="2"/>
  <c r="E87" i="2"/>
  <c r="E86" i="2"/>
  <c r="E85" i="2"/>
  <c r="E84" i="2"/>
  <c r="E83" i="2"/>
  <c r="E82" i="2"/>
  <c r="E81" i="2"/>
  <c r="E80" i="2"/>
  <c r="E79" i="2"/>
  <c r="E75" i="2"/>
  <c r="E74" i="2"/>
  <c r="E73" i="2"/>
  <c r="E71" i="2"/>
  <c r="E70" i="2"/>
  <c r="E68" i="2"/>
  <c r="E67" i="2"/>
  <c r="E66" i="2"/>
  <c r="E65" i="2"/>
  <c r="E64" i="2"/>
  <c r="E63" i="2"/>
  <c r="E62" i="2"/>
  <c r="E60" i="2"/>
  <c r="E59" i="2"/>
  <c r="E58" i="2"/>
  <c r="E57" i="2"/>
  <c r="E56" i="2"/>
  <c r="E55" i="2"/>
  <c r="E51" i="2"/>
  <c r="E50" i="2"/>
  <c r="E49" i="2"/>
  <c r="E47" i="2"/>
  <c r="E46" i="2"/>
  <c r="E45" i="2"/>
  <c r="E43" i="2"/>
  <c r="E42" i="2"/>
  <c r="E41" i="2"/>
  <c r="E40" i="2"/>
  <c r="E38" i="2"/>
  <c r="E37" i="2"/>
  <c r="E36" i="2"/>
  <c r="E35" i="2"/>
  <c r="E34" i="2"/>
  <c r="E32" i="2"/>
  <c r="E31" i="2"/>
  <c r="E27" i="2"/>
  <c r="E26" i="2"/>
  <c r="E25" i="2"/>
  <c r="E23" i="2"/>
  <c r="E22" i="2"/>
  <c r="E21" i="2"/>
  <c r="E20" i="2"/>
  <c r="E18" i="2"/>
  <c r="E17" i="2"/>
  <c r="E16" i="2"/>
  <c r="E15" i="2"/>
  <c r="E13" i="2"/>
  <c r="E12" i="2"/>
  <c r="E11" i="2"/>
  <c r="E10" i="2"/>
  <c r="E9" i="2"/>
  <c r="E8" i="2"/>
  <c r="E6" i="2"/>
  <c r="E19" i="2" l="1"/>
  <c r="E39" i="2"/>
  <c r="E44" i="2"/>
  <c r="E69" i="2"/>
  <c r="E105" i="2"/>
  <c r="E120" i="2"/>
  <c r="F76" i="3"/>
  <c r="F47" i="3"/>
  <c r="F96" i="3"/>
  <c r="F70" i="3"/>
  <c r="F23" i="3"/>
  <c r="F43" i="3"/>
  <c r="F118" i="3"/>
  <c r="F102" i="3"/>
  <c r="F87" i="3"/>
  <c r="F59" i="3"/>
  <c r="F53" i="3"/>
  <c r="F38" i="3"/>
  <c r="F32" i="3"/>
  <c r="F29" i="3"/>
  <c r="F18" i="3"/>
  <c r="F13" i="3"/>
  <c r="F6" i="3"/>
  <c r="E61" i="2"/>
  <c r="E78" i="2"/>
  <c r="E7" i="2"/>
  <c r="E30" i="2"/>
  <c r="E54" i="2"/>
  <c r="E133" i="2"/>
  <c r="E97" i="2"/>
  <c r="E88" i="2"/>
  <c r="E72" i="2"/>
  <c r="E76" i="2" s="1"/>
  <c r="E48" i="2"/>
  <c r="E33" i="2"/>
  <c r="E24" i="2"/>
  <c r="E14" i="2"/>
  <c r="F74" i="3" l="1"/>
  <c r="F131" i="3"/>
  <c r="F27" i="3"/>
  <c r="F100" i="3"/>
  <c r="F51" i="3"/>
  <c r="E28" i="2"/>
  <c r="E52" i="2"/>
  <c r="E102" i="2"/>
</calcChain>
</file>

<file path=xl/sharedStrings.xml><?xml version="1.0" encoding="utf-8"?>
<sst xmlns="http://schemas.openxmlformats.org/spreadsheetml/2006/main" count="908" uniqueCount="210">
  <si>
    <t xml:space="preserve">№ по сб. </t>
  </si>
  <si>
    <t>Наименование</t>
  </si>
  <si>
    <t>1 неделя</t>
  </si>
  <si>
    <t>Понедельник</t>
  </si>
  <si>
    <t>Рыба жареная</t>
  </si>
  <si>
    <t>Чай</t>
  </si>
  <si>
    <t>Вторник</t>
  </si>
  <si>
    <t>Среда</t>
  </si>
  <si>
    <t>Четверг</t>
  </si>
  <si>
    <t>Пятница</t>
  </si>
  <si>
    <t>Яйцо вареное</t>
  </si>
  <si>
    <t>Картофельное пюре</t>
  </si>
  <si>
    <t>Компот из сухофруктов</t>
  </si>
  <si>
    <t>54-а</t>
  </si>
  <si>
    <t>Икра свекольная</t>
  </si>
  <si>
    <t>Сок овощной (фруктовый, ягодный)</t>
  </si>
  <si>
    <t>Хлеб ржаной</t>
  </si>
  <si>
    <t>Котлета рыбная</t>
  </si>
  <si>
    <t>Сосиска отварная</t>
  </si>
  <si>
    <t xml:space="preserve">Суп  с гречневой крупой </t>
  </si>
  <si>
    <t>Запеканка из творога со сметаной</t>
  </si>
  <si>
    <t xml:space="preserve">Борщ с капустой  и картофелем </t>
  </si>
  <si>
    <t>лук репчатый</t>
  </si>
  <si>
    <t>морковь</t>
  </si>
  <si>
    <t>масло сливочное</t>
  </si>
  <si>
    <t>соль</t>
  </si>
  <si>
    <t>рыба с/м</t>
  </si>
  <si>
    <t>мука</t>
  </si>
  <si>
    <t>масло растительное</t>
  </si>
  <si>
    <t>молоко</t>
  </si>
  <si>
    <t xml:space="preserve">соль </t>
  </si>
  <si>
    <t>Огурец консервированный</t>
  </si>
  <si>
    <t>сухофрукты</t>
  </si>
  <si>
    <t>сахар</t>
  </si>
  <si>
    <t>Итого</t>
  </si>
  <si>
    <t>Суп-лапша домашняя</t>
  </si>
  <si>
    <t xml:space="preserve">лук репчатый </t>
  </si>
  <si>
    <t>яйца</t>
  </si>
  <si>
    <t>1/8</t>
  </si>
  <si>
    <t>Каша рисовая вязкая</t>
  </si>
  <si>
    <t>рис</t>
  </si>
  <si>
    <t>чай</t>
  </si>
  <si>
    <t>свекла</t>
  </si>
  <si>
    <t xml:space="preserve">Салат из отварной свеклы </t>
  </si>
  <si>
    <t>Мясо отварное</t>
  </si>
  <si>
    <t>крупа гречневая</t>
  </si>
  <si>
    <t xml:space="preserve">сосиска </t>
  </si>
  <si>
    <t>сок томатный</t>
  </si>
  <si>
    <t>капуста</t>
  </si>
  <si>
    <t>Чай с лимоном</t>
  </si>
  <si>
    <t>лимон</t>
  </si>
  <si>
    <t xml:space="preserve">чай </t>
  </si>
  <si>
    <t>творог</t>
  </si>
  <si>
    <t>сухари</t>
  </si>
  <si>
    <t>сметана</t>
  </si>
  <si>
    <t>Рассольник Ленинградский</t>
  </si>
  <si>
    <t>картофель</t>
  </si>
  <si>
    <t>огурцы консервированные</t>
  </si>
  <si>
    <t>хлеб</t>
  </si>
  <si>
    <t>250/5</t>
  </si>
  <si>
    <t>крупа манная</t>
  </si>
  <si>
    <t xml:space="preserve">картофель </t>
  </si>
  <si>
    <t>говядина на кости</t>
  </si>
  <si>
    <t>Овощи, припущенные в молочном соусе</t>
  </si>
  <si>
    <t>Морковь</t>
  </si>
  <si>
    <t>Горошек зеленый консервированный</t>
  </si>
  <si>
    <t>Капуста белокочанная</t>
  </si>
  <si>
    <t>Соус № 311</t>
  </si>
  <si>
    <t>Молоко</t>
  </si>
  <si>
    <t>Масло сливочное</t>
  </si>
  <si>
    <t>Мука пшеничная</t>
  </si>
  <si>
    <t>Сахар</t>
  </si>
  <si>
    <t xml:space="preserve">Суп картофельный  с бобовыми </t>
  </si>
  <si>
    <t>горох</t>
  </si>
  <si>
    <t>85/12</t>
  </si>
  <si>
    <t>2 неделя</t>
  </si>
  <si>
    <t xml:space="preserve">Борщ с капустой и картофелем </t>
  </si>
  <si>
    <t>Плов</t>
  </si>
  <si>
    <t>говядина с/к</t>
  </si>
  <si>
    <t>Суп  с бобовыми (из консервированного горошка)</t>
  </si>
  <si>
    <t>горошек консервированный</t>
  </si>
  <si>
    <t>Гуляш</t>
  </si>
  <si>
    <t>свинина с/к</t>
  </si>
  <si>
    <t>мука пшеничная</t>
  </si>
  <si>
    <t>Макаронные изделия отварные</t>
  </si>
  <si>
    <t>макроны</t>
  </si>
  <si>
    <t>Овощи консервированные</t>
  </si>
  <si>
    <t>Суп крестьянский с крупой рисовой</t>
  </si>
  <si>
    <t>Рыба, тушенная в томате с овощами</t>
  </si>
  <si>
    <t>Каша гречневая (ячневая, пшенная, овсяная)вязкая</t>
  </si>
  <si>
    <t>Крупа гречневая</t>
  </si>
  <si>
    <t>Огурец консервированный (салат из кв капусты)</t>
  </si>
  <si>
    <t>Сырники из творога со сметаной</t>
  </si>
  <si>
    <t>85/15</t>
  </si>
  <si>
    <t>58/5</t>
  </si>
  <si>
    <t>О70 201 "Общеобразовательные школы"</t>
  </si>
  <si>
    <t>Обед в группе продленного дня</t>
  </si>
  <si>
    <t>Кол-во на 1 порцию</t>
  </si>
  <si>
    <t>Цена за 1 кг 15.02.2019</t>
  </si>
  <si>
    <t xml:space="preserve">Сумма </t>
  </si>
  <si>
    <t>Ед. изм.</t>
  </si>
  <si>
    <t>г</t>
  </si>
  <si>
    <t>шт</t>
  </si>
  <si>
    <t>День 1</t>
  </si>
  <si>
    <t>День 2</t>
  </si>
  <si>
    <t>День 3</t>
  </si>
  <si>
    <t>День 4</t>
  </si>
  <si>
    <t>День 5</t>
  </si>
  <si>
    <t>День 6</t>
  </si>
  <si>
    <t>Цена за 1 кг 01.04.2019</t>
  </si>
  <si>
    <t>1-й день</t>
  </si>
  <si>
    <t>крупы</t>
  </si>
  <si>
    <t>м слив</t>
  </si>
  <si>
    <t>м раст</t>
  </si>
  <si>
    <t>карт</t>
  </si>
  <si>
    <t>овощи</t>
  </si>
  <si>
    <t>фруктв</t>
  </si>
  <si>
    <t>сухофр</t>
  </si>
  <si>
    <t>смет</t>
  </si>
  <si>
    <t>мясо</t>
  </si>
  <si>
    <t>рыба</t>
  </si>
  <si>
    <t>итого</t>
  </si>
  <si>
    <t>2-й день</t>
  </si>
  <si>
    <t>3-й день</t>
  </si>
  <si>
    <t>4-й день</t>
  </si>
  <si>
    <t>5-й день</t>
  </si>
  <si>
    <t>всего</t>
  </si>
  <si>
    <t>норма</t>
  </si>
  <si>
    <t>откл</t>
  </si>
  <si>
    <t>6-й день</t>
  </si>
  <si>
    <t>7-й день</t>
  </si>
  <si>
    <t>8-й день</t>
  </si>
  <si>
    <t>9-й день</t>
  </si>
  <si>
    <t>Апельсины</t>
  </si>
  <si>
    <t xml:space="preserve">Чай </t>
  </si>
  <si>
    <t>горошек зеленый консервированный</t>
  </si>
  <si>
    <t>капуста белокочанная</t>
  </si>
  <si>
    <t>Соус № 314</t>
  </si>
  <si>
    <t>№ по сборнику рецептур</t>
  </si>
  <si>
    <t>Выход, г</t>
  </si>
  <si>
    <t>Белки, г</t>
  </si>
  <si>
    <t>Жиры, г</t>
  </si>
  <si>
    <t>Углеводы, г</t>
  </si>
  <si>
    <t>Энергоценность, ккал</t>
  </si>
  <si>
    <t>1-я неделя</t>
  </si>
  <si>
    <t>2-я неделя</t>
  </si>
  <si>
    <t>Утверждаю:</t>
  </si>
  <si>
    <t>___________________________</t>
  </si>
  <si>
    <t xml:space="preserve">Примерное двухнедельное меню </t>
  </si>
  <si>
    <t xml:space="preserve">для организации питания обучащихся, посещающих группу продленного дня  в общеобразовательных школах города                                                                                   </t>
  </si>
  <si>
    <t>Масло сливочное порциями</t>
  </si>
  <si>
    <t>54-3з</t>
  </si>
  <si>
    <t>Поидор свежий в нарезке</t>
  </si>
  <si>
    <t xml:space="preserve">Каша рисовая </t>
  </si>
  <si>
    <t>54-19з</t>
  </si>
  <si>
    <t xml:space="preserve">Хлеб пшеничный </t>
  </si>
  <si>
    <t>Фрукты свежие (яблоки)</t>
  </si>
  <si>
    <t>Помидор свежий в нарезке</t>
  </si>
  <si>
    <t>Суп с макаронными изделиями</t>
  </si>
  <si>
    <t>Шницель рыбный натуральный</t>
  </si>
  <si>
    <t>Каша гречневая</t>
  </si>
  <si>
    <t>Яйцо свареное вкрутую</t>
  </si>
  <si>
    <t>Компот из смеси сухофруктов</t>
  </si>
  <si>
    <t>Кисломолочный продукт(кефир)</t>
  </si>
  <si>
    <t>54-2з</t>
  </si>
  <si>
    <t>Огурец свежий в нарезке</t>
  </si>
  <si>
    <t>Оладьи из печени</t>
  </si>
  <si>
    <t>Сок фруктовый</t>
  </si>
  <si>
    <t>Кондитерские изделия (мармелад)</t>
  </si>
  <si>
    <t>Суп молочный с гречневой крупой</t>
  </si>
  <si>
    <t>154-17к91</t>
  </si>
  <si>
    <t>Пудинг из творога с яблоком</t>
  </si>
  <si>
    <t>54-4т</t>
  </si>
  <si>
    <t>54-1хн</t>
  </si>
  <si>
    <t>Раку из птицы</t>
  </si>
  <si>
    <t>54-1з</t>
  </si>
  <si>
    <t>Сыр твердых сортов в нарезке</t>
  </si>
  <si>
    <t>Кисель из яблок</t>
  </si>
  <si>
    <t>Суп из овощей</t>
  </si>
  <si>
    <t>Какао с молоком</t>
  </si>
  <si>
    <t>Меню составлено согласно "Сборника рецептур блюд и  типовых меню для организации питания обучающихся в общеобразовательных организациях"(Москва,Роспотребнадзор,2022)</t>
  </si>
  <si>
    <t>Меню составлено согласно "Сборника рецептур на продукцию для обучающихся во всех образовательных учреждениях под дредакцией М.П.Могильного и В.А.Тутельна"(Де Ли плюс 2015 г)</t>
  </si>
  <si>
    <t>Меню составлено согласно "Сборника рецептур блюд и кулинарных изделий для обучающихся образовательных организаций для питания школьников" В.Р.Кучма,(москва 2016г)</t>
  </si>
  <si>
    <t>Суп с гречневой крупой</t>
  </si>
  <si>
    <t>Фрукты свежие (яблоки,апельсины)</t>
  </si>
  <si>
    <t>Помидор(огурец) свежий в нарезке</t>
  </si>
  <si>
    <t>Макароны отварные</t>
  </si>
  <si>
    <t>54-1г</t>
  </si>
  <si>
    <t>54-6о</t>
  </si>
  <si>
    <t>Огурец(помидор)  свежий в нарезке</t>
  </si>
  <si>
    <t>Запеканка из творга</t>
  </si>
  <si>
    <t>ГБОУ "Школа № 40</t>
  </si>
  <si>
    <t>Г.О.ЕНАКИЕВО"</t>
  </si>
  <si>
    <t>Поидор свежий в нарезке,огурец</t>
  </si>
  <si>
    <t xml:space="preserve">Рассольник Ленинградский с рисом </t>
  </si>
  <si>
    <t>54-15 с</t>
  </si>
  <si>
    <t>54-14р</t>
  </si>
  <si>
    <t>Котлета рыбная Любительская</t>
  </si>
  <si>
    <t>Щи из свежей капусты</t>
  </si>
  <si>
    <t>54-1с</t>
  </si>
  <si>
    <t>Суп молочный с манной крупой</t>
  </si>
  <si>
    <t>Кофейный напиток с молоком</t>
  </si>
  <si>
    <t>54-11м</t>
  </si>
  <si>
    <t>Директор</t>
  </si>
  <si>
    <t>в зимний период 2024-2025г</t>
  </si>
  <si>
    <t>А.А.Гуреева</t>
  </si>
  <si>
    <t>Шницель из свинины</t>
  </si>
  <si>
    <t>Кисломолочный продукт(ряженка)</t>
  </si>
  <si>
    <t>Котлета мясная</t>
  </si>
  <si>
    <t>Плов из отварной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</si>
</sst>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&quot; &quot;?/2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Border="1"/>
    <xf numFmtId="4" fontId="6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Fill="1" applyBorder="1" applyAlignment="1"/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2" fontId="7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wrapText="1"/>
    </xf>
    <xf numFmtId="0" fontId="9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2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164" fontId="12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5" fillId="0" borderId="0" xfId="0" applyFont="1" applyAlignment="1"/>
    <xf numFmtId="0" fontId="0" fillId="0" borderId="0" xfId="0" applyAlignment="1"/>
    <xf numFmtId="165" fontId="5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view="pageBreakPreview" zoomScale="66" zoomScaleNormal="100" zoomScaleSheetLayoutView="66" workbookViewId="0">
      <pane xSplit="1" ySplit="6" topLeftCell="B85" activePane="bottomRight" state="frozen"/>
      <selection pane="topRight" activeCell="B1" sqref="B1"/>
      <selection pane="bottomLeft" activeCell="A13" sqref="A13"/>
      <selection pane="bottomRight" activeCell="L191" sqref="L191"/>
    </sheetView>
  </sheetViews>
  <sheetFormatPr defaultRowHeight="15" x14ac:dyDescent="0.25"/>
  <cols>
    <col min="1" max="1" width="10" customWidth="1"/>
    <col min="2" max="2" width="48.140625" customWidth="1"/>
    <col min="3" max="3" width="11.5703125" customWidth="1"/>
    <col min="4" max="4" width="10.140625" customWidth="1"/>
    <col min="5" max="5" width="10.85546875" customWidth="1"/>
  </cols>
  <sheetData>
    <row r="1" spans="1:5" ht="19.5" x14ac:dyDescent="0.35">
      <c r="A1" s="124" t="s">
        <v>95</v>
      </c>
      <c r="B1" s="124"/>
      <c r="C1" s="124"/>
      <c r="D1" s="124"/>
      <c r="E1" s="124"/>
    </row>
    <row r="2" spans="1:5" ht="24" customHeight="1" x14ac:dyDescent="0.35">
      <c r="A2" s="123" t="s">
        <v>96</v>
      </c>
      <c r="B2" s="123"/>
      <c r="C2" s="123"/>
      <c r="D2" s="123"/>
      <c r="E2" s="123"/>
    </row>
    <row r="3" spans="1:5" ht="51.75" customHeight="1" x14ac:dyDescent="0.25">
      <c r="A3" s="2" t="s">
        <v>0</v>
      </c>
      <c r="B3" s="3" t="s">
        <v>1</v>
      </c>
      <c r="C3" s="44" t="s">
        <v>97</v>
      </c>
      <c r="D3" s="44" t="s">
        <v>98</v>
      </c>
      <c r="E3" s="44" t="s">
        <v>99</v>
      </c>
    </row>
    <row r="4" spans="1:5" ht="20.25" x14ac:dyDescent="0.3">
      <c r="A4" s="12" t="s">
        <v>2</v>
      </c>
      <c r="B4" s="13"/>
      <c r="C4" s="13"/>
      <c r="D4" s="13"/>
      <c r="E4" s="13"/>
    </row>
    <row r="5" spans="1:5" ht="19.5" x14ac:dyDescent="0.35">
      <c r="A5" s="14" t="s">
        <v>3</v>
      </c>
      <c r="B5" s="15"/>
      <c r="C5" s="41"/>
      <c r="D5" s="41"/>
      <c r="E5" s="15"/>
    </row>
    <row r="6" spans="1:5" ht="16.5" customHeight="1" x14ac:dyDescent="0.25">
      <c r="A6" s="5"/>
      <c r="B6" s="22" t="s">
        <v>31</v>
      </c>
      <c r="C6" s="42">
        <v>110</v>
      </c>
      <c r="D6" s="19">
        <v>48</v>
      </c>
      <c r="E6" s="40">
        <f>D6*C6/1000</f>
        <v>5.28</v>
      </c>
    </row>
    <row r="7" spans="1:5" ht="15.75" x14ac:dyDescent="0.25">
      <c r="A7" s="17">
        <v>81</v>
      </c>
      <c r="B7" s="18" t="s">
        <v>72</v>
      </c>
      <c r="C7" s="17">
        <v>250</v>
      </c>
      <c r="D7" s="17"/>
      <c r="E7" s="19">
        <f>E8+E9+E10+E11++E12+E13</f>
        <v>4.2430499999999993</v>
      </c>
    </row>
    <row r="8" spans="1:5" ht="15.75" x14ac:dyDescent="0.25">
      <c r="A8" s="5"/>
      <c r="B8" s="10" t="s">
        <v>61</v>
      </c>
      <c r="C8" s="5">
        <v>66.75</v>
      </c>
      <c r="D8" s="5">
        <v>21.6</v>
      </c>
      <c r="E8" s="16">
        <f>D8*C8/1000</f>
        <v>1.4418000000000002</v>
      </c>
    </row>
    <row r="9" spans="1:5" ht="15.75" x14ac:dyDescent="0.25">
      <c r="A9" s="5"/>
      <c r="B9" s="10" t="s">
        <v>73</v>
      </c>
      <c r="C9" s="5">
        <v>20.25</v>
      </c>
      <c r="D9" s="5">
        <v>25</v>
      </c>
      <c r="E9" s="16">
        <f t="shared" ref="E9:E13" si="0">D9*C9/1000</f>
        <v>0.50624999999999998</v>
      </c>
    </row>
    <row r="10" spans="1:5" ht="15.75" x14ac:dyDescent="0.25">
      <c r="A10" s="5"/>
      <c r="B10" s="10" t="s">
        <v>22</v>
      </c>
      <c r="C10" s="5">
        <v>12</v>
      </c>
      <c r="D10" s="5">
        <v>24</v>
      </c>
      <c r="E10" s="16">
        <f t="shared" si="0"/>
        <v>0.28799999999999998</v>
      </c>
    </row>
    <row r="11" spans="1:5" ht="15.75" x14ac:dyDescent="0.25">
      <c r="A11" s="5"/>
      <c r="B11" s="10" t="s">
        <v>23</v>
      </c>
      <c r="C11" s="5">
        <v>12.5</v>
      </c>
      <c r="D11" s="5">
        <v>24.4</v>
      </c>
      <c r="E11" s="16">
        <f t="shared" si="0"/>
        <v>0.30499999999999999</v>
      </c>
    </row>
    <row r="12" spans="1:5" ht="15.75" x14ac:dyDescent="0.25">
      <c r="A12" s="5"/>
      <c r="B12" s="10" t="s">
        <v>24</v>
      </c>
      <c r="C12" s="5">
        <v>5</v>
      </c>
      <c r="D12" s="5">
        <v>338</v>
      </c>
      <c r="E12" s="16">
        <f t="shared" si="0"/>
        <v>1.69</v>
      </c>
    </row>
    <row r="13" spans="1:5" ht="18" customHeight="1" x14ac:dyDescent="0.25">
      <c r="A13" s="5"/>
      <c r="B13" s="10" t="s">
        <v>25</v>
      </c>
      <c r="C13" s="5">
        <v>1</v>
      </c>
      <c r="D13" s="5">
        <v>12</v>
      </c>
      <c r="E13" s="16">
        <f t="shared" si="0"/>
        <v>1.2E-2</v>
      </c>
    </row>
    <row r="14" spans="1:5" ht="15.75" x14ac:dyDescent="0.25">
      <c r="A14" s="20">
        <v>195</v>
      </c>
      <c r="B14" s="21" t="s">
        <v>4</v>
      </c>
      <c r="C14" s="20">
        <v>50</v>
      </c>
      <c r="D14" s="20"/>
      <c r="E14" s="24">
        <f>E15+E16+E17+E18</f>
        <v>15.342829999999999</v>
      </c>
    </row>
    <row r="15" spans="1:5" ht="15.75" x14ac:dyDescent="0.25">
      <c r="A15" s="3"/>
      <c r="B15" s="2" t="s">
        <v>26</v>
      </c>
      <c r="C15" s="3">
        <v>82.7</v>
      </c>
      <c r="D15" s="3">
        <v>181</v>
      </c>
      <c r="E15" s="23">
        <f>D15*C15/1000</f>
        <v>14.9687</v>
      </c>
    </row>
    <row r="16" spans="1:5" ht="15.75" x14ac:dyDescent="0.25">
      <c r="A16" s="3"/>
      <c r="B16" s="2" t="s">
        <v>27</v>
      </c>
      <c r="C16" s="3">
        <v>3.3</v>
      </c>
      <c r="D16" s="3">
        <v>22.4</v>
      </c>
      <c r="E16" s="23">
        <f t="shared" ref="E16:E18" si="1">D16*C16/1000</f>
        <v>7.3919999999999986E-2</v>
      </c>
    </row>
    <row r="17" spans="1:5" ht="15.75" x14ac:dyDescent="0.25">
      <c r="A17" s="3"/>
      <c r="B17" s="2" t="s">
        <v>28</v>
      </c>
      <c r="C17" s="3">
        <v>3.3</v>
      </c>
      <c r="D17" s="3">
        <v>83.7</v>
      </c>
      <c r="E17" s="23">
        <f t="shared" si="1"/>
        <v>0.27620999999999996</v>
      </c>
    </row>
    <row r="18" spans="1:5" ht="15.75" x14ac:dyDescent="0.25">
      <c r="A18" s="3"/>
      <c r="B18" s="2" t="s">
        <v>25</v>
      </c>
      <c r="C18" s="3">
        <v>2</v>
      </c>
      <c r="D18" s="3">
        <v>12</v>
      </c>
      <c r="E18" s="23">
        <f t="shared" si="1"/>
        <v>2.4E-2</v>
      </c>
    </row>
    <row r="19" spans="1:5" ht="15.75" x14ac:dyDescent="0.25">
      <c r="A19" s="20">
        <v>298</v>
      </c>
      <c r="B19" s="21" t="s">
        <v>11</v>
      </c>
      <c r="C19" s="20">
        <v>200</v>
      </c>
      <c r="D19" s="20"/>
      <c r="E19" s="24">
        <f>E20+E21+E22+E23</f>
        <v>8.4083999999999985</v>
      </c>
    </row>
    <row r="20" spans="1:5" ht="15.75" x14ac:dyDescent="0.25">
      <c r="A20" s="3"/>
      <c r="B20" s="2" t="s">
        <v>61</v>
      </c>
      <c r="C20" s="3">
        <v>228</v>
      </c>
      <c r="D20" s="3">
        <v>21.6</v>
      </c>
      <c r="E20" s="23">
        <f>D20*C20/1000</f>
        <v>4.9248000000000003</v>
      </c>
    </row>
    <row r="21" spans="1:5" ht="15.75" x14ac:dyDescent="0.25">
      <c r="A21" s="3"/>
      <c r="B21" s="2" t="s">
        <v>29</v>
      </c>
      <c r="C21" s="3">
        <v>31.6</v>
      </c>
      <c r="D21" s="3">
        <v>56</v>
      </c>
      <c r="E21" s="23">
        <f t="shared" ref="E21:E23" si="2">D21*C21/1000</f>
        <v>1.7696000000000001</v>
      </c>
    </row>
    <row r="22" spans="1:5" ht="15.75" x14ac:dyDescent="0.25">
      <c r="A22" s="3"/>
      <c r="B22" s="2" t="s">
        <v>24</v>
      </c>
      <c r="C22" s="3">
        <v>5</v>
      </c>
      <c r="D22" s="3">
        <v>338</v>
      </c>
      <c r="E22" s="23">
        <f t="shared" si="2"/>
        <v>1.69</v>
      </c>
    </row>
    <row r="23" spans="1:5" ht="15.75" x14ac:dyDescent="0.25">
      <c r="A23" s="3"/>
      <c r="B23" s="2" t="s">
        <v>30</v>
      </c>
      <c r="C23" s="3">
        <v>2</v>
      </c>
      <c r="D23" s="3">
        <v>12</v>
      </c>
      <c r="E23" s="23">
        <f t="shared" si="2"/>
        <v>2.4E-2</v>
      </c>
    </row>
    <row r="24" spans="1:5" ht="15.75" x14ac:dyDescent="0.25">
      <c r="A24" s="20">
        <v>330</v>
      </c>
      <c r="B24" s="21" t="s">
        <v>12</v>
      </c>
      <c r="C24" s="20">
        <v>200</v>
      </c>
      <c r="D24" s="20"/>
      <c r="E24" s="20">
        <f>E25+E26</f>
        <v>5.3000000000000007</v>
      </c>
    </row>
    <row r="25" spans="1:5" ht="15.75" x14ac:dyDescent="0.25">
      <c r="A25" s="3"/>
      <c r="B25" s="2" t="s">
        <v>32</v>
      </c>
      <c r="C25" s="3">
        <v>20</v>
      </c>
      <c r="D25" s="3">
        <v>222</v>
      </c>
      <c r="E25" s="3">
        <f>D25*C25/1000</f>
        <v>4.4400000000000004</v>
      </c>
    </row>
    <row r="26" spans="1:5" ht="15.75" x14ac:dyDescent="0.25">
      <c r="A26" s="3"/>
      <c r="B26" s="2" t="s">
        <v>33</v>
      </c>
      <c r="C26" s="3">
        <v>20</v>
      </c>
      <c r="D26" s="3">
        <v>43</v>
      </c>
      <c r="E26" s="3">
        <f t="shared" ref="E26:E27" si="3">D26*C26/1000</f>
        <v>0.86</v>
      </c>
    </row>
    <row r="27" spans="1:5" ht="15.75" x14ac:dyDescent="0.25">
      <c r="A27" s="20"/>
      <c r="B27" s="21" t="s">
        <v>16</v>
      </c>
      <c r="C27" s="20">
        <v>59.6</v>
      </c>
      <c r="D27" s="20">
        <v>28.11</v>
      </c>
      <c r="E27" s="24">
        <f t="shared" si="3"/>
        <v>1.6753560000000001</v>
      </c>
    </row>
    <row r="28" spans="1:5" ht="15.75" x14ac:dyDescent="0.25">
      <c r="A28" s="2"/>
      <c r="B28" s="20" t="s">
        <v>34</v>
      </c>
      <c r="C28" s="3"/>
      <c r="D28" s="3"/>
      <c r="E28" s="24">
        <f>E27+E24+E19+E14+E7+E6</f>
        <v>40.249635999999995</v>
      </c>
    </row>
    <row r="29" spans="1:5" ht="19.5" x14ac:dyDescent="0.35">
      <c r="A29" s="14" t="s">
        <v>6</v>
      </c>
      <c r="B29" s="15"/>
      <c r="C29" s="15"/>
      <c r="D29" s="15"/>
      <c r="E29" s="15"/>
    </row>
    <row r="30" spans="1:5" ht="15.75" x14ac:dyDescent="0.25">
      <c r="A30" s="30">
        <v>43</v>
      </c>
      <c r="B30" s="31" t="s">
        <v>43</v>
      </c>
      <c r="C30" s="30">
        <v>60</v>
      </c>
      <c r="D30" s="11"/>
      <c r="E30" s="32">
        <f>E31+E32</f>
        <v>1.8789099999999999</v>
      </c>
    </row>
    <row r="31" spans="1:5" ht="18.75" x14ac:dyDescent="0.3">
      <c r="A31" s="27"/>
      <c r="B31" s="26" t="s">
        <v>42</v>
      </c>
      <c r="C31" s="27">
        <v>72.7</v>
      </c>
      <c r="D31" s="27">
        <v>21.7</v>
      </c>
      <c r="E31" s="28">
        <f>D31*C31/1000</f>
        <v>1.5775899999999998</v>
      </c>
    </row>
    <row r="32" spans="1:5" ht="18.75" x14ac:dyDescent="0.3">
      <c r="A32" s="27"/>
      <c r="B32" s="26" t="s">
        <v>28</v>
      </c>
      <c r="C32" s="27">
        <v>3.6</v>
      </c>
      <c r="D32" s="27">
        <v>83.7</v>
      </c>
      <c r="E32" s="28">
        <f>D32*C32/1000</f>
        <v>0.30131999999999998</v>
      </c>
    </row>
    <row r="33" spans="1:5" ht="29.25" customHeight="1" x14ac:dyDescent="0.25">
      <c r="A33" s="17">
        <v>92</v>
      </c>
      <c r="B33" s="25" t="s">
        <v>35</v>
      </c>
      <c r="C33" s="17">
        <v>250</v>
      </c>
      <c r="D33" s="17"/>
      <c r="E33" s="19">
        <f>E34+E35+E36+E37+E38</f>
        <v>3.2808799999999998</v>
      </c>
    </row>
    <row r="34" spans="1:5" ht="21" customHeight="1" x14ac:dyDescent="0.25">
      <c r="A34" s="5"/>
      <c r="B34" s="8" t="s">
        <v>36</v>
      </c>
      <c r="C34" s="5">
        <v>12</v>
      </c>
      <c r="D34" s="5">
        <v>24</v>
      </c>
      <c r="E34" s="16">
        <f>D34*C34/1000</f>
        <v>0.28799999999999998</v>
      </c>
    </row>
    <row r="35" spans="1:5" ht="18.75" customHeight="1" x14ac:dyDescent="0.25">
      <c r="A35" s="5"/>
      <c r="B35" s="8" t="s">
        <v>24</v>
      </c>
      <c r="C35" s="5">
        <v>5</v>
      </c>
      <c r="D35" s="5">
        <v>338</v>
      </c>
      <c r="E35" s="16">
        <f t="shared" ref="E35:E38" si="4">D35*C35/1000</f>
        <v>1.69</v>
      </c>
    </row>
    <row r="36" spans="1:5" ht="16.5" customHeight="1" x14ac:dyDescent="0.25">
      <c r="A36" s="5"/>
      <c r="B36" s="8" t="s">
        <v>27</v>
      </c>
      <c r="C36" s="5">
        <v>18.7</v>
      </c>
      <c r="D36" s="5">
        <v>22.4</v>
      </c>
      <c r="E36" s="16">
        <f t="shared" si="4"/>
        <v>0.41887999999999992</v>
      </c>
    </row>
    <row r="37" spans="1:5" ht="18" customHeight="1" x14ac:dyDescent="0.25">
      <c r="A37" s="5"/>
      <c r="B37" s="8" t="s">
        <v>37</v>
      </c>
      <c r="C37" s="6" t="s">
        <v>38</v>
      </c>
      <c r="D37" s="5">
        <v>6.88</v>
      </c>
      <c r="E37" s="16">
        <f>D37/8</f>
        <v>0.86</v>
      </c>
    </row>
    <row r="38" spans="1:5" ht="16.5" customHeight="1" x14ac:dyDescent="0.25">
      <c r="A38" s="5"/>
      <c r="B38" s="8" t="s">
        <v>25</v>
      </c>
      <c r="C38" s="5">
        <v>2</v>
      </c>
      <c r="D38" s="5">
        <v>12</v>
      </c>
      <c r="E38" s="16">
        <f t="shared" si="4"/>
        <v>2.4E-2</v>
      </c>
    </row>
    <row r="39" spans="1:5" ht="15.75" x14ac:dyDescent="0.25">
      <c r="A39" s="20">
        <v>217</v>
      </c>
      <c r="B39" s="21" t="s">
        <v>44</v>
      </c>
      <c r="C39" s="20">
        <v>40</v>
      </c>
      <c r="D39" s="20"/>
      <c r="E39" s="24">
        <f>E40+E41+E42+E43</f>
        <v>30.163</v>
      </c>
    </row>
    <row r="40" spans="1:5" ht="15.75" x14ac:dyDescent="0.25">
      <c r="A40" s="3"/>
      <c r="B40" s="2" t="s">
        <v>62</v>
      </c>
      <c r="C40" s="3">
        <v>91</v>
      </c>
      <c r="D40" s="3">
        <v>330</v>
      </c>
      <c r="E40" s="23">
        <f>D40*C40/1000</f>
        <v>30.03</v>
      </c>
    </row>
    <row r="41" spans="1:5" ht="15.75" x14ac:dyDescent="0.25">
      <c r="A41" s="3"/>
      <c r="B41" s="2" t="s">
        <v>23</v>
      </c>
      <c r="C41" s="3">
        <v>2.5</v>
      </c>
      <c r="D41" s="3">
        <v>24.4</v>
      </c>
      <c r="E41" s="23">
        <f t="shared" ref="E41:E43" si="5">D41*C41/1000</f>
        <v>6.0999999999999999E-2</v>
      </c>
    </row>
    <row r="42" spans="1:5" ht="15.75" x14ac:dyDescent="0.25">
      <c r="A42" s="3"/>
      <c r="B42" s="2" t="s">
        <v>36</v>
      </c>
      <c r="C42" s="3">
        <v>2.5</v>
      </c>
      <c r="D42" s="3">
        <v>24</v>
      </c>
      <c r="E42" s="23">
        <f t="shared" si="5"/>
        <v>0.06</v>
      </c>
    </row>
    <row r="43" spans="1:5" ht="15.75" x14ac:dyDescent="0.25">
      <c r="A43" s="3"/>
      <c r="B43" s="2" t="s">
        <v>25</v>
      </c>
      <c r="C43" s="3">
        <v>1</v>
      </c>
      <c r="D43" s="3">
        <v>12</v>
      </c>
      <c r="E43" s="23">
        <f t="shared" si="5"/>
        <v>1.2E-2</v>
      </c>
    </row>
    <row r="44" spans="1:5" ht="15.75" x14ac:dyDescent="0.25">
      <c r="A44" s="20">
        <v>291</v>
      </c>
      <c r="B44" s="21" t="s">
        <v>39</v>
      </c>
      <c r="C44" s="20">
        <v>100</v>
      </c>
      <c r="D44" s="20"/>
      <c r="E44" s="24">
        <f>E45+E46+E47</f>
        <v>2.3344999999999998</v>
      </c>
    </row>
    <row r="45" spans="1:5" ht="15.75" x14ac:dyDescent="0.25">
      <c r="A45" s="3"/>
      <c r="B45" s="2" t="s">
        <v>40</v>
      </c>
      <c r="C45" s="3">
        <v>21.5</v>
      </c>
      <c r="D45" s="3">
        <v>53</v>
      </c>
      <c r="E45" s="23">
        <f>D45*C45/1000</f>
        <v>1.1395</v>
      </c>
    </row>
    <row r="46" spans="1:5" ht="15.75" x14ac:dyDescent="0.25">
      <c r="A46" s="3"/>
      <c r="B46" s="2" t="s">
        <v>24</v>
      </c>
      <c r="C46" s="3">
        <v>3.5</v>
      </c>
      <c r="D46" s="3">
        <v>338</v>
      </c>
      <c r="E46" s="23">
        <f t="shared" ref="E46:E47" si="6">D46*C46/1000</f>
        <v>1.1830000000000001</v>
      </c>
    </row>
    <row r="47" spans="1:5" ht="15.75" x14ac:dyDescent="0.25">
      <c r="A47" s="3"/>
      <c r="B47" s="2" t="s">
        <v>25</v>
      </c>
      <c r="C47" s="3">
        <v>1</v>
      </c>
      <c r="D47" s="3">
        <v>12</v>
      </c>
      <c r="E47" s="23">
        <f t="shared" si="6"/>
        <v>1.2E-2</v>
      </c>
    </row>
    <row r="48" spans="1:5" ht="15.75" x14ac:dyDescent="0.25">
      <c r="A48" s="20">
        <v>349</v>
      </c>
      <c r="B48" s="21" t="s">
        <v>5</v>
      </c>
      <c r="C48" s="20">
        <v>200</v>
      </c>
      <c r="D48" s="20"/>
      <c r="E48" s="24">
        <f>E49+E50</f>
        <v>0.96</v>
      </c>
    </row>
    <row r="49" spans="1:7" ht="15.75" x14ac:dyDescent="0.25">
      <c r="A49" s="3"/>
      <c r="B49" s="2" t="s">
        <v>41</v>
      </c>
      <c r="C49" s="3">
        <v>0.5</v>
      </c>
      <c r="D49" s="3">
        <v>630</v>
      </c>
      <c r="E49" s="23">
        <f>D49*C49/1000</f>
        <v>0.315</v>
      </c>
    </row>
    <row r="50" spans="1:7" ht="15.75" x14ac:dyDescent="0.25">
      <c r="A50" s="3"/>
      <c r="B50" s="2" t="s">
        <v>33</v>
      </c>
      <c r="C50" s="3">
        <v>15</v>
      </c>
      <c r="D50" s="3">
        <v>43</v>
      </c>
      <c r="E50" s="23">
        <f t="shared" ref="E50:E51" si="7">D50*C50/1000</f>
        <v>0.64500000000000002</v>
      </c>
    </row>
    <row r="51" spans="1:7" ht="15.75" x14ac:dyDescent="0.25">
      <c r="A51" s="20"/>
      <c r="B51" s="21" t="s">
        <v>16</v>
      </c>
      <c r="C51" s="29">
        <v>58</v>
      </c>
      <c r="D51" s="20">
        <v>28.11</v>
      </c>
      <c r="E51" s="24">
        <f t="shared" si="7"/>
        <v>1.6303799999999999</v>
      </c>
    </row>
    <row r="52" spans="1:7" ht="15.75" x14ac:dyDescent="0.25">
      <c r="A52" s="3"/>
      <c r="B52" s="20" t="s">
        <v>34</v>
      </c>
      <c r="C52" s="3"/>
      <c r="D52" s="3"/>
      <c r="E52" s="24">
        <f>E51+E48+E44+E39+E33+E30</f>
        <v>40.247669999999992</v>
      </c>
    </row>
    <row r="53" spans="1:7" ht="19.5" x14ac:dyDescent="0.35">
      <c r="A53" s="14" t="s">
        <v>7</v>
      </c>
      <c r="B53" s="15"/>
      <c r="C53" s="15"/>
      <c r="D53" s="15"/>
      <c r="E53" s="15"/>
    </row>
    <row r="54" spans="1:7" ht="15.75" x14ac:dyDescent="0.25">
      <c r="A54" s="20" t="s">
        <v>13</v>
      </c>
      <c r="B54" s="33" t="s">
        <v>14</v>
      </c>
      <c r="C54" s="20">
        <v>100</v>
      </c>
      <c r="D54" s="20"/>
      <c r="E54" s="24">
        <f>E55+E56+E57+E58+E59</f>
        <v>7.0941700000000001</v>
      </c>
      <c r="F54" s="39"/>
      <c r="G54" s="39"/>
    </row>
    <row r="55" spans="1:7" ht="15.75" x14ac:dyDescent="0.25">
      <c r="A55" s="3"/>
      <c r="B55" s="4" t="s">
        <v>42</v>
      </c>
      <c r="C55" s="3">
        <v>106.6</v>
      </c>
      <c r="D55" s="3">
        <v>21.7</v>
      </c>
      <c r="E55" s="23">
        <f>D55*C55/1000</f>
        <v>2.3132199999999998</v>
      </c>
      <c r="F55" s="39"/>
      <c r="G55" s="39"/>
    </row>
    <row r="56" spans="1:7" ht="15.75" x14ac:dyDescent="0.25">
      <c r="A56" s="3"/>
      <c r="B56" s="4" t="s">
        <v>22</v>
      </c>
      <c r="C56" s="3">
        <v>20.8</v>
      </c>
      <c r="D56" s="3">
        <v>24</v>
      </c>
      <c r="E56" s="23">
        <f t="shared" ref="E56:E59" si="8">D56*C56/1000</f>
        <v>0.49920000000000003</v>
      </c>
      <c r="F56" s="39"/>
      <c r="G56" s="39"/>
    </row>
    <row r="57" spans="1:7" ht="15.75" x14ac:dyDescent="0.25">
      <c r="A57" s="3"/>
      <c r="B57" s="4" t="s">
        <v>47</v>
      </c>
      <c r="C57" s="3">
        <v>66</v>
      </c>
      <c r="D57" s="3">
        <v>55</v>
      </c>
      <c r="E57" s="23">
        <f t="shared" si="8"/>
        <v>3.63</v>
      </c>
      <c r="F57" s="39"/>
      <c r="G57" s="39"/>
    </row>
    <row r="58" spans="1:7" ht="15.75" x14ac:dyDescent="0.25">
      <c r="A58" s="3"/>
      <c r="B58" s="4" t="s">
        <v>28</v>
      </c>
      <c r="C58" s="3">
        <v>7.5</v>
      </c>
      <c r="D58" s="3">
        <v>83.7</v>
      </c>
      <c r="E58" s="23">
        <f t="shared" si="8"/>
        <v>0.62775000000000003</v>
      </c>
      <c r="F58" s="39"/>
      <c r="G58" s="39"/>
    </row>
    <row r="59" spans="1:7" ht="15.75" x14ac:dyDescent="0.25">
      <c r="A59" s="3"/>
      <c r="B59" s="4" t="s">
        <v>25</v>
      </c>
      <c r="C59" s="3">
        <v>2</v>
      </c>
      <c r="D59" s="3">
        <v>12</v>
      </c>
      <c r="E59" s="23">
        <f t="shared" si="8"/>
        <v>2.4E-2</v>
      </c>
      <c r="F59" s="39"/>
      <c r="G59" s="39"/>
    </row>
    <row r="60" spans="1:7" ht="15.75" x14ac:dyDescent="0.25">
      <c r="A60" s="20">
        <v>169</v>
      </c>
      <c r="B60" s="33" t="s">
        <v>10</v>
      </c>
      <c r="C60" s="20">
        <v>0.5</v>
      </c>
      <c r="D60" s="20">
        <v>6.88</v>
      </c>
      <c r="E60" s="24">
        <f>D60*C60</f>
        <v>3.44</v>
      </c>
      <c r="F60" s="39"/>
      <c r="G60" s="39"/>
    </row>
    <row r="61" spans="1:7" ht="15.75" x14ac:dyDescent="0.25">
      <c r="A61" s="20">
        <v>80</v>
      </c>
      <c r="B61" s="33" t="s">
        <v>19</v>
      </c>
      <c r="C61" s="20">
        <v>250</v>
      </c>
      <c r="D61" s="3"/>
      <c r="E61" s="24">
        <f>E62+E63+E64+E65+E66+E68+E67</f>
        <v>4.6688000000000001</v>
      </c>
      <c r="F61" s="39"/>
      <c r="G61" s="39"/>
    </row>
    <row r="62" spans="1:7" ht="15.75" x14ac:dyDescent="0.25">
      <c r="A62" s="20"/>
      <c r="B62" s="10" t="s">
        <v>61</v>
      </c>
      <c r="C62" s="3">
        <v>66.75</v>
      </c>
      <c r="D62" s="3">
        <v>21.6</v>
      </c>
      <c r="E62" s="23">
        <f>D62*C62/1000</f>
        <v>1.4418000000000002</v>
      </c>
      <c r="F62" s="39"/>
      <c r="G62" s="39"/>
    </row>
    <row r="63" spans="1:7" ht="15.75" x14ac:dyDescent="0.25">
      <c r="A63" s="20"/>
      <c r="B63" s="10" t="s">
        <v>45</v>
      </c>
      <c r="C63" s="3">
        <v>10</v>
      </c>
      <c r="D63" s="3">
        <v>36.5</v>
      </c>
      <c r="E63" s="23">
        <f t="shared" ref="E63:E68" si="9">D63*C63/1000</f>
        <v>0.36499999999999999</v>
      </c>
      <c r="F63" s="39"/>
      <c r="G63" s="39"/>
    </row>
    <row r="64" spans="1:7" ht="15.75" x14ac:dyDescent="0.25">
      <c r="A64" s="20"/>
      <c r="B64" s="10" t="s">
        <v>22</v>
      </c>
      <c r="C64" s="3">
        <v>12</v>
      </c>
      <c r="D64" s="3">
        <v>24</v>
      </c>
      <c r="E64" s="23">
        <f t="shared" si="9"/>
        <v>0.28799999999999998</v>
      </c>
      <c r="F64" s="39"/>
      <c r="G64" s="39"/>
    </row>
    <row r="65" spans="1:7" ht="15.75" x14ac:dyDescent="0.25">
      <c r="A65" s="20"/>
      <c r="B65" s="10" t="s">
        <v>23</v>
      </c>
      <c r="C65" s="3">
        <v>12.5</v>
      </c>
      <c r="D65" s="3">
        <v>24.4</v>
      </c>
      <c r="E65" s="23">
        <f t="shared" si="9"/>
        <v>0.30499999999999999</v>
      </c>
      <c r="F65" s="39"/>
      <c r="G65" s="39"/>
    </row>
    <row r="66" spans="1:7" ht="15.75" x14ac:dyDescent="0.25">
      <c r="A66" s="20"/>
      <c r="B66" s="10" t="s">
        <v>24</v>
      </c>
      <c r="C66" s="3">
        <v>5</v>
      </c>
      <c r="D66" s="3">
        <v>338</v>
      </c>
      <c r="E66" s="23">
        <f t="shared" si="9"/>
        <v>1.69</v>
      </c>
      <c r="F66" s="39"/>
      <c r="G66" s="39"/>
    </row>
    <row r="67" spans="1:7" ht="15.75" x14ac:dyDescent="0.25">
      <c r="A67" s="20"/>
      <c r="B67" s="10" t="s">
        <v>54</v>
      </c>
      <c r="C67" s="3">
        <v>3</v>
      </c>
      <c r="D67" s="3">
        <v>185</v>
      </c>
      <c r="E67" s="23">
        <f t="shared" si="9"/>
        <v>0.55500000000000005</v>
      </c>
      <c r="F67" s="39"/>
      <c r="G67" s="39"/>
    </row>
    <row r="68" spans="1:7" ht="15.75" x14ac:dyDescent="0.25">
      <c r="A68" s="20"/>
      <c r="B68" s="10" t="s">
        <v>25</v>
      </c>
      <c r="C68" s="3">
        <v>2</v>
      </c>
      <c r="D68" s="3">
        <v>12</v>
      </c>
      <c r="E68" s="23">
        <f t="shared" si="9"/>
        <v>2.4E-2</v>
      </c>
      <c r="F68" s="39"/>
      <c r="G68" s="39"/>
    </row>
    <row r="69" spans="1:7" ht="15.75" x14ac:dyDescent="0.25">
      <c r="A69" s="20">
        <v>219</v>
      </c>
      <c r="B69" s="33" t="s">
        <v>18</v>
      </c>
      <c r="C69" s="20">
        <v>55</v>
      </c>
      <c r="D69" s="20"/>
      <c r="E69" s="24">
        <f>E70+E71</f>
        <v>18.032</v>
      </c>
      <c r="F69" s="39"/>
      <c r="G69" s="39"/>
    </row>
    <row r="70" spans="1:7" ht="15.75" x14ac:dyDescent="0.25">
      <c r="A70" s="20"/>
      <c r="B70" s="4" t="s">
        <v>24</v>
      </c>
      <c r="C70" s="3">
        <v>0</v>
      </c>
      <c r="D70" s="3">
        <v>0</v>
      </c>
      <c r="E70" s="23">
        <f>D70*C70/1000</f>
        <v>0</v>
      </c>
      <c r="F70" s="39"/>
      <c r="G70" s="39"/>
    </row>
    <row r="71" spans="1:7" ht="15.75" x14ac:dyDescent="0.25">
      <c r="A71" s="3"/>
      <c r="B71" s="4" t="s">
        <v>46</v>
      </c>
      <c r="C71" s="38">
        <v>56</v>
      </c>
      <c r="D71" s="3">
        <v>322</v>
      </c>
      <c r="E71" s="23">
        <f>D71*C71/1000</f>
        <v>18.032</v>
      </c>
      <c r="F71" s="39"/>
      <c r="G71" s="39"/>
    </row>
    <row r="72" spans="1:7" ht="15.75" x14ac:dyDescent="0.25">
      <c r="A72" s="20">
        <v>330</v>
      </c>
      <c r="B72" s="21" t="s">
        <v>12</v>
      </c>
      <c r="C72" s="20">
        <v>200</v>
      </c>
      <c r="D72" s="20"/>
      <c r="E72" s="20">
        <f>E73+E74</f>
        <v>5.3000000000000007</v>
      </c>
      <c r="F72" s="39"/>
      <c r="G72" s="39"/>
    </row>
    <row r="73" spans="1:7" ht="15.75" x14ac:dyDescent="0.25">
      <c r="A73" s="3"/>
      <c r="B73" s="2" t="s">
        <v>32</v>
      </c>
      <c r="C73" s="3">
        <v>20</v>
      </c>
      <c r="D73" s="3">
        <v>222</v>
      </c>
      <c r="E73" s="3">
        <f>D73*C73/1000</f>
        <v>4.4400000000000004</v>
      </c>
      <c r="F73" s="39"/>
      <c r="G73" s="39"/>
    </row>
    <row r="74" spans="1:7" ht="15.75" x14ac:dyDescent="0.25">
      <c r="A74" s="3"/>
      <c r="B74" s="2" t="s">
        <v>33</v>
      </c>
      <c r="C74" s="3">
        <v>20</v>
      </c>
      <c r="D74" s="3">
        <v>43</v>
      </c>
      <c r="E74" s="3">
        <f t="shared" ref="E74" si="10">D74*C74/1000</f>
        <v>0.86</v>
      </c>
      <c r="F74" s="39"/>
      <c r="G74" s="39"/>
    </row>
    <row r="75" spans="1:7" ht="15.75" x14ac:dyDescent="0.25">
      <c r="A75" s="20"/>
      <c r="B75" s="33" t="s">
        <v>16</v>
      </c>
      <c r="C75" s="29">
        <v>61</v>
      </c>
      <c r="D75" s="20">
        <v>28.11</v>
      </c>
      <c r="E75" s="24">
        <f>D75*C75/1000</f>
        <v>1.71471</v>
      </c>
      <c r="F75" s="39"/>
      <c r="G75" s="39"/>
    </row>
    <row r="76" spans="1:7" ht="15.75" x14ac:dyDescent="0.25">
      <c r="A76" s="3"/>
      <c r="B76" s="20" t="s">
        <v>34</v>
      </c>
      <c r="C76" s="3"/>
      <c r="D76" s="3"/>
      <c r="E76" s="24">
        <f>E75+E72+E69+E61+E60+E54</f>
        <v>40.249679999999998</v>
      </c>
      <c r="F76" s="39"/>
      <c r="G76" s="39"/>
    </row>
    <row r="77" spans="1:7" ht="19.5" x14ac:dyDescent="0.35">
      <c r="A77" s="14" t="s">
        <v>8</v>
      </c>
      <c r="B77" s="15"/>
      <c r="C77" s="15"/>
      <c r="D77" s="15"/>
      <c r="E77" s="15"/>
      <c r="F77" s="39"/>
      <c r="G77" s="39"/>
    </row>
    <row r="78" spans="1:7" ht="15.75" x14ac:dyDescent="0.25">
      <c r="A78" s="20">
        <v>60</v>
      </c>
      <c r="B78" s="21" t="s">
        <v>21</v>
      </c>
      <c r="C78" s="20">
        <v>250</v>
      </c>
      <c r="D78" s="20"/>
      <c r="E78" s="24">
        <f>E79+E80+E81+E82+E83+E84+E85+E86+E87</f>
        <v>8.0953999999999997</v>
      </c>
      <c r="F78" s="39"/>
      <c r="G78" s="39"/>
    </row>
    <row r="79" spans="1:7" ht="15.75" x14ac:dyDescent="0.25">
      <c r="A79" s="3"/>
      <c r="B79" s="2" t="s">
        <v>42</v>
      </c>
      <c r="C79" s="3">
        <v>50</v>
      </c>
      <c r="D79" s="3">
        <v>21.7</v>
      </c>
      <c r="E79" s="23">
        <f>D79*C79/1000</f>
        <v>1.085</v>
      </c>
      <c r="F79" s="39"/>
      <c r="G79" s="39"/>
    </row>
    <row r="80" spans="1:7" ht="15.75" x14ac:dyDescent="0.25">
      <c r="A80" s="3"/>
      <c r="B80" s="2" t="s">
        <v>48</v>
      </c>
      <c r="C80" s="3">
        <v>25</v>
      </c>
      <c r="D80" s="3">
        <v>30.3</v>
      </c>
      <c r="E80" s="23">
        <f t="shared" ref="E80:E87" si="11">D80*C80/1000</f>
        <v>0.75749999999999995</v>
      </c>
      <c r="F80" s="39"/>
      <c r="G80" s="39"/>
    </row>
    <row r="81" spans="1:7" ht="15.75" x14ac:dyDescent="0.25">
      <c r="A81" s="3"/>
      <c r="B81" s="2" t="s">
        <v>56</v>
      </c>
      <c r="C81" s="3">
        <v>26.5</v>
      </c>
      <c r="D81" s="3">
        <v>21.6</v>
      </c>
      <c r="E81" s="23">
        <f t="shared" si="11"/>
        <v>0.57240000000000013</v>
      </c>
      <c r="F81" s="39"/>
      <c r="G81" s="39"/>
    </row>
    <row r="82" spans="1:7" ht="15.75" x14ac:dyDescent="0.25">
      <c r="A82" s="3"/>
      <c r="B82" s="2" t="s">
        <v>23</v>
      </c>
      <c r="C82" s="3">
        <v>12.5</v>
      </c>
      <c r="D82" s="3">
        <v>24.4</v>
      </c>
      <c r="E82" s="23">
        <f t="shared" si="11"/>
        <v>0.30499999999999999</v>
      </c>
      <c r="F82" s="39"/>
      <c r="G82" s="39"/>
    </row>
    <row r="83" spans="1:7" ht="15.75" x14ac:dyDescent="0.25">
      <c r="A83" s="3"/>
      <c r="B83" s="2" t="s">
        <v>22</v>
      </c>
      <c r="C83" s="3">
        <v>12</v>
      </c>
      <c r="D83" s="3">
        <v>24</v>
      </c>
      <c r="E83" s="23">
        <f t="shared" si="11"/>
        <v>0.28799999999999998</v>
      </c>
      <c r="F83" s="39"/>
      <c r="G83" s="39"/>
    </row>
    <row r="84" spans="1:7" ht="15.75" x14ac:dyDescent="0.25">
      <c r="A84" s="3"/>
      <c r="B84" s="2" t="s">
        <v>47</v>
      </c>
      <c r="C84" s="3">
        <v>59.6</v>
      </c>
      <c r="D84" s="3">
        <v>55</v>
      </c>
      <c r="E84" s="23">
        <f t="shared" si="11"/>
        <v>3.278</v>
      </c>
      <c r="F84" s="39"/>
      <c r="G84" s="39"/>
    </row>
    <row r="85" spans="1:7" ht="15.75" x14ac:dyDescent="0.25">
      <c r="A85" s="3"/>
      <c r="B85" s="2" t="s">
        <v>24</v>
      </c>
      <c r="C85" s="3">
        <v>5</v>
      </c>
      <c r="D85" s="3">
        <v>338</v>
      </c>
      <c r="E85" s="23">
        <f t="shared" si="11"/>
        <v>1.69</v>
      </c>
      <c r="F85" s="39"/>
      <c r="G85" s="39"/>
    </row>
    <row r="86" spans="1:7" ht="15.75" x14ac:dyDescent="0.25">
      <c r="A86" s="3"/>
      <c r="B86" s="2" t="s">
        <v>33</v>
      </c>
      <c r="C86" s="3">
        <v>2.5</v>
      </c>
      <c r="D86" s="3">
        <v>43</v>
      </c>
      <c r="E86" s="23">
        <f t="shared" si="11"/>
        <v>0.1075</v>
      </c>
      <c r="F86" s="39"/>
      <c r="G86" s="39"/>
    </row>
    <row r="87" spans="1:7" ht="15.75" x14ac:dyDescent="0.25">
      <c r="A87" s="3"/>
      <c r="B87" s="2" t="s">
        <v>25</v>
      </c>
      <c r="C87" s="3">
        <v>1</v>
      </c>
      <c r="D87" s="3">
        <v>12</v>
      </c>
      <c r="E87" s="23">
        <f t="shared" si="11"/>
        <v>1.2E-2</v>
      </c>
      <c r="F87" s="39"/>
      <c r="G87" s="39"/>
    </row>
    <row r="88" spans="1:7" ht="21" customHeight="1" x14ac:dyDescent="0.25">
      <c r="A88" s="34">
        <v>188</v>
      </c>
      <c r="B88" s="35" t="s">
        <v>20</v>
      </c>
      <c r="C88" s="34" t="s">
        <v>74</v>
      </c>
      <c r="D88" s="34"/>
      <c r="E88" s="37">
        <f>E89+E90+E91+E92+E93+E94+E95+E96</f>
        <v>30.027680499999999</v>
      </c>
      <c r="F88" s="39"/>
      <c r="G88" s="39"/>
    </row>
    <row r="89" spans="1:7" ht="15.75" customHeight="1" x14ac:dyDescent="0.25">
      <c r="A89" s="34"/>
      <c r="B89" s="9" t="s">
        <v>52</v>
      </c>
      <c r="C89" s="7">
        <v>80</v>
      </c>
      <c r="D89" s="7">
        <v>327</v>
      </c>
      <c r="E89" s="36">
        <f>D89*C89/1000</f>
        <v>26.16</v>
      </c>
      <c r="F89" s="39"/>
      <c r="G89" s="39"/>
    </row>
    <row r="90" spans="1:7" ht="15.75" customHeight="1" x14ac:dyDescent="0.25">
      <c r="A90" s="34"/>
      <c r="B90" s="9" t="s">
        <v>60</v>
      </c>
      <c r="C90" s="7">
        <v>5.95</v>
      </c>
      <c r="D90" s="7">
        <v>26.5</v>
      </c>
      <c r="E90" s="36">
        <f t="shared" ref="E90:E96" si="12">D90*C90/1000</f>
        <v>0.15767500000000001</v>
      </c>
      <c r="F90" s="39"/>
      <c r="G90" s="39"/>
    </row>
    <row r="91" spans="1:7" ht="15.75" customHeight="1" x14ac:dyDescent="0.25">
      <c r="A91" s="34"/>
      <c r="B91" s="9" t="s">
        <v>33</v>
      </c>
      <c r="C91" s="7">
        <v>5.95</v>
      </c>
      <c r="D91" s="7">
        <v>43</v>
      </c>
      <c r="E91" s="36">
        <f t="shared" si="12"/>
        <v>0.25585000000000002</v>
      </c>
      <c r="F91" s="39"/>
      <c r="G91" s="39"/>
    </row>
    <row r="92" spans="1:7" ht="15.75" customHeight="1" x14ac:dyDescent="0.25">
      <c r="A92" s="34"/>
      <c r="B92" s="9" t="s">
        <v>37</v>
      </c>
      <c r="C92" s="7">
        <v>6.5000000000000002E-2</v>
      </c>
      <c r="D92" s="7">
        <v>6.88</v>
      </c>
      <c r="E92" s="36">
        <f>D92*C92</f>
        <v>0.44719999999999999</v>
      </c>
      <c r="F92" s="39"/>
      <c r="G92" s="39"/>
    </row>
    <row r="93" spans="1:7" ht="15.75" customHeight="1" x14ac:dyDescent="0.25">
      <c r="A93" s="34"/>
      <c r="B93" s="9" t="s">
        <v>28</v>
      </c>
      <c r="C93" s="7">
        <v>2.5499999999999998</v>
      </c>
      <c r="D93" s="7">
        <v>83.7</v>
      </c>
      <c r="E93" s="36">
        <f t="shared" si="12"/>
        <v>0.21343500000000001</v>
      </c>
      <c r="F93" s="39"/>
      <c r="G93" s="39"/>
    </row>
    <row r="94" spans="1:7" ht="15.75" customHeight="1" x14ac:dyDescent="0.25">
      <c r="A94" s="34"/>
      <c r="B94" s="9" t="s">
        <v>53</v>
      </c>
      <c r="C94" s="7">
        <v>2.5499999999999998</v>
      </c>
      <c r="D94" s="7">
        <v>39.909999999999997</v>
      </c>
      <c r="E94" s="36">
        <f t="shared" si="12"/>
        <v>0.10177049999999999</v>
      </c>
      <c r="F94" s="39"/>
      <c r="G94" s="39"/>
    </row>
    <row r="95" spans="1:7" ht="15.75" customHeight="1" x14ac:dyDescent="0.25">
      <c r="A95" s="34"/>
      <c r="B95" s="9" t="s">
        <v>54</v>
      </c>
      <c r="C95" s="7">
        <v>2.5499999999999998</v>
      </c>
      <c r="D95" s="7">
        <v>185</v>
      </c>
      <c r="E95" s="36">
        <f t="shared" si="12"/>
        <v>0.47174999999999995</v>
      </c>
      <c r="F95" s="39"/>
      <c r="G95" s="39"/>
    </row>
    <row r="96" spans="1:7" ht="15.75" customHeight="1" x14ac:dyDescent="0.25">
      <c r="A96" s="34"/>
      <c r="B96" s="9" t="s">
        <v>54</v>
      </c>
      <c r="C96" s="7">
        <v>12</v>
      </c>
      <c r="D96" s="7">
        <v>185</v>
      </c>
      <c r="E96" s="36">
        <f t="shared" si="12"/>
        <v>2.2200000000000002</v>
      </c>
      <c r="F96" s="39"/>
      <c r="G96" s="39"/>
    </row>
    <row r="97" spans="1:7" ht="15.75" x14ac:dyDescent="0.25">
      <c r="A97" s="20">
        <v>350</v>
      </c>
      <c r="B97" s="21" t="s">
        <v>49</v>
      </c>
      <c r="C97" s="20">
        <v>100</v>
      </c>
      <c r="D97" s="20"/>
      <c r="E97" s="24">
        <f>E98+E99+E100</f>
        <v>0.85199999999999998</v>
      </c>
      <c r="F97" s="39"/>
      <c r="G97" s="39"/>
    </row>
    <row r="98" spans="1:7" ht="15.75" x14ac:dyDescent="0.25">
      <c r="A98" s="20"/>
      <c r="B98" s="2" t="s">
        <v>51</v>
      </c>
      <c r="C98" s="3">
        <v>0.25</v>
      </c>
      <c r="D98" s="3">
        <v>630</v>
      </c>
      <c r="E98" s="23">
        <f>D98*C98/1000</f>
        <v>0.1575</v>
      </c>
      <c r="F98" s="39"/>
      <c r="G98" s="39"/>
    </row>
    <row r="99" spans="1:7" ht="15.75" x14ac:dyDescent="0.25">
      <c r="A99" s="3"/>
      <c r="B99" s="2" t="s">
        <v>33</v>
      </c>
      <c r="C99" s="3">
        <v>7.5</v>
      </c>
      <c r="D99" s="3">
        <v>43</v>
      </c>
      <c r="E99" s="23">
        <f t="shared" ref="E99:E101" si="13">D99*C99/1000</f>
        <v>0.32250000000000001</v>
      </c>
      <c r="F99" s="39"/>
      <c r="G99" s="39"/>
    </row>
    <row r="100" spans="1:7" ht="15.75" x14ac:dyDescent="0.25">
      <c r="A100" s="3"/>
      <c r="B100" s="2" t="s">
        <v>50</v>
      </c>
      <c r="C100" s="3">
        <v>4</v>
      </c>
      <c r="D100" s="3">
        <v>93</v>
      </c>
      <c r="E100" s="23">
        <f t="shared" si="13"/>
        <v>0.372</v>
      </c>
      <c r="F100" s="39"/>
      <c r="G100" s="39"/>
    </row>
    <row r="101" spans="1:7" ht="15.75" x14ac:dyDescent="0.25">
      <c r="A101" s="20"/>
      <c r="B101" s="21" t="s">
        <v>16</v>
      </c>
      <c r="C101" s="43">
        <v>45.1</v>
      </c>
      <c r="D101" s="20">
        <v>28.11</v>
      </c>
      <c r="E101" s="24">
        <f t="shared" si="13"/>
        <v>1.2677609999999999</v>
      </c>
      <c r="F101" s="39"/>
      <c r="G101" s="39"/>
    </row>
    <row r="102" spans="1:7" ht="15.75" x14ac:dyDescent="0.25">
      <c r="A102" s="3"/>
      <c r="B102" s="20" t="s">
        <v>34</v>
      </c>
      <c r="C102" s="3"/>
      <c r="D102" s="3"/>
      <c r="E102" s="24">
        <f>E101+E97+E88+E78</f>
        <v>40.242841499999997</v>
      </c>
      <c r="F102" s="39"/>
      <c r="G102" s="39"/>
    </row>
    <row r="103" spans="1:7" ht="19.5" x14ac:dyDescent="0.35">
      <c r="A103" s="14" t="s">
        <v>9</v>
      </c>
      <c r="B103" s="15"/>
      <c r="C103" s="15"/>
      <c r="D103" s="15"/>
      <c r="E103" s="15"/>
      <c r="F103" s="39"/>
      <c r="G103" s="39"/>
    </row>
    <row r="104" spans="1:7" ht="15.75" x14ac:dyDescent="0.25">
      <c r="A104" s="20">
        <v>169</v>
      </c>
      <c r="B104" s="33" t="s">
        <v>10</v>
      </c>
      <c r="C104" s="20">
        <v>1</v>
      </c>
      <c r="D104" s="20">
        <v>6.88</v>
      </c>
      <c r="E104" s="24">
        <f>D104*C104</f>
        <v>6.88</v>
      </c>
      <c r="F104" s="39"/>
      <c r="G104" s="39"/>
    </row>
    <row r="105" spans="1:7" ht="15.75" x14ac:dyDescent="0.25">
      <c r="A105" s="20">
        <v>74</v>
      </c>
      <c r="B105" s="33" t="s">
        <v>55</v>
      </c>
      <c r="C105" s="20" t="s">
        <v>59</v>
      </c>
      <c r="D105" s="20"/>
      <c r="E105" s="24">
        <f>E106++E107+E108+E109+E110+E111+E112+E113</f>
        <v>6.6760000000000002</v>
      </c>
      <c r="F105" s="39"/>
      <c r="G105" s="39"/>
    </row>
    <row r="106" spans="1:7" ht="15.75" x14ac:dyDescent="0.25">
      <c r="A106" s="3"/>
      <c r="B106" s="4" t="s">
        <v>56</v>
      </c>
      <c r="C106" s="11">
        <v>100</v>
      </c>
      <c r="D106" s="3">
        <v>21.6</v>
      </c>
      <c r="E106" s="23">
        <f>D106*C106/1000</f>
        <v>2.16</v>
      </c>
      <c r="F106" s="39"/>
      <c r="G106" s="39"/>
    </row>
    <row r="107" spans="1:7" ht="15.75" x14ac:dyDescent="0.25">
      <c r="A107" s="3"/>
      <c r="B107" s="4" t="s">
        <v>40</v>
      </c>
      <c r="C107" s="11">
        <v>5</v>
      </c>
      <c r="D107" s="3">
        <v>53</v>
      </c>
      <c r="E107" s="23">
        <f t="shared" ref="E107:E113" si="14">D107*C107/1000</f>
        <v>0.26500000000000001</v>
      </c>
      <c r="F107" s="39"/>
      <c r="G107" s="39"/>
    </row>
    <row r="108" spans="1:7" ht="15.75" x14ac:dyDescent="0.25">
      <c r="A108" s="3"/>
      <c r="B108" s="4" t="s">
        <v>23</v>
      </c>
      <c r="C108" s="11">
        <v>12.5</v>
      </c>
      <c r="D108" s="3">
        <v>24.4</v>
      </c>
      <c r="E108" s="23">
        <f t="shared" si="14"/>
        <v>0.30499999999999999</v>
      </c>
      <c r="F108" s="39"/>
      <c r="G108" s="39"/>
    </row>
    <row r="109" spans="1:7" ht="15.75" x14ac:dyDescent="0.25">
      <c r="A109" s="3"/>
      <c r="B109" s="4" t="s">
        <v>22</v>
      </c>
      <c r="C109" s="11">
        <v>6</v>
      </c>
      <c r="D109" s="3">
        <v>24</v>
      </c>
      <c r="E109" s="23">
        <f t="shared" si="14"/>
        <v>0.14399999999999999</v>
      </c>
      <c r="F109" s="39"/>
      <c r="G109" s="39"/>
    </row>
    <row r="110" spans="1:7" ht="15.75" x14ac:dyDescent="0.25">
      <c r="A110" s="3"/>
      <c r="B110" s="4" t="s">
        <v>57</v>
      </c>
      <c r="C110" s="11">
        <v>28</v>
      </c>
      <c r="D110" s="3">
        <v>48</v>
      </c>
      <c r="E110" s="23">
        <f t="shared" si="14"/>
        <v>1.3440000000000001</v>
      </c>
      <c r="F110" s="39"/>
      <c r="G110" s="39"/>
    </row>
    <row r="111" spans="1:7" ht="15.75" x14ac:dyDescent="0.25">
      <c r="A111" s="3"/>
      <c r="B111" s="4" t="s">
        <v>24</v>
      </c>
      <c r="C111" s="11">
        <v>4.5</v>
      </c>
      <c r="D111" s="3">
        <v>338</v>
      </c>
      <c r="E111" s="23">
        <f t="shared" si="14"/>
        <v>1.5209999999999999</v>
      </c>
      <c r="F111" s="39"/>
      <c r="G111" s="39"/>
    </row>
    <row r="112" spans="1:7" ht="15.75" x14ac:dyDescent="0.25">
      <c r="A112" s="3"/>
      <c r="B112" s="4" t="s">
        <v>54</v>
      </c>
      <c r="C112" s="11">
        <v>5</v>
      </c>
      <c r="D112" s="3">
        <v>185</v>
      </c>
      <c r="E112" s="23">
        <f t="shared" si="14"/>
        <v>0.92500000000000004</v>
      </c>
      <c r="F112" s="39"/>
      <c r="G112" s="39"/>
    </row>
    <row r="113" spans="1:7" ht="15.75" x14ac:dyDescent="0.25">
      <c r="A113" s="3"/>
      <c r="B113" s="4" t="s">
        <v>25</v>
      </c>
      <c r="C113" s="11">
        <v>1</v>
      </c>
      <c r="D113" s="3">
        <v>12</v>
      </c>
      <c r="E113" s="23">
        <f t="shared" si="14"/>
        <v>1.2E-2</v>
      </c>
      <c r="F113" s="39"/>
      <c r="G113" s="39"/>
    </row>
    <row r="114" spans="1:7" ht="15.75" x14ac:dyDescent="0.25">
      <c r="A114" s="20">
        <v>202</v>
      </c>
      <c r="B114" s="21" t="s">
        <v>17</v>
      </c>
      <c r="C114" s="30">
        <v>50</v>
      </c>
      <c r="D114" s="20"/>
      <c r="E114" s="20">
        <v>7.67</v>
      </c>
      <c r="F114" s="39"/>
      <c r="G114" s="39"/>
    </row>
    <row r="115" spans="1:7" ht="15.75" x14ac:dyDescent="0.25">
      <c r="A115" s="3"/>
      <c r="B115" s="2" t="s">
        <v>26</v>
      </c>
      <c r="C115" s="11">
        <v>44</v>
      </c>
      <c r="D115" s="3">
        <v>181</v>
      </c>
      <c r="E115" s="23">
        <v>7</v>
      </c>
      <c r="F115" s="39"/>
      <c r="G115" s="39"/>
    </row>
    <row r="116" spans="1:7" ht="15.75" x14ac:dyDescent="0.25">
      <c r="A116" s="3"/>
      <c r="B116" s="2" t="s">
        <v>58</v>
      </c>
      <c r="C116" s="11">
        <v>9.3000000000000007</v>
      </c>
      <c r="D116" s="3">
        <v>23.12</v>
      </c>
      <c r="E116" s="3">
        <v>0.19</v>
      </c>
      <c r="F116" s="39"/>
      <c r="G116" s="39"/>
    </row>
    <row r="117" spans="1:7" ht="15.75" x14ac:dyDescent="0.25">
      <c r="A117" s="3"/>
      <c r="B117" s="2" t="s">
        <v>53</v>
      </c>
      <c r="C117" s="11">
        <v>4.7</v>
      </c>
      <c r="D117" s="3">
        <v>39.909999999999997</v>
      </c>
      <c r="E117" s="23">
        <v>0.2</v>
      </c>
      <c r="F117" s="39"/>
      <c r="G117" s="39"/>
    </row>
    <row r="118" spans="1:7" ht="15.75" x14ac:dyDescent="0.25">
      <c r="A118" s="3"/>
      <c r="B118" s="2" t="s">
        <v>28</v>
      </c>
      <c r="C118" s="3">
        <v>3.3</v>
      </c>
      <c r="D118" s="3">
        <v>83.7</v>
      </c>
      <c r="E118" s="3">
        <v>0.25</v>
      </c>
      <c r="F118" s="39"/>
      <c r="G118" s="39"/>
    </row>
    <row r="119" spans="1:7" ht="15.75" x14ac:dyDescent="0.25">
      <c r="A119" s="3"/>
      <c r="B119" s="2" t="s">
        <v>25</v>
      </c>
      <c r="C119" s="3">
        <v>2</v>
      </c>
      <c r="D119" s="3">
        <v>12</v>
      </c>
      <c r="E119" s="3">
        <v>0.02</v>
      </c>
      <c r="F119" s="39"/>
      <c r="G119" s="39"/>
    </row>
    <row r="120" spans="1:7" ht="15.75" x14ac:dyDescent="0.25">
      <c r="A120" s="20">
        <v>113</v>
      </c>
      <c r="B120" s="21" t="s">
        <v>63</v>
      </c>
      <c r="C120" s="20">
        <v>150</v>
      </c>
      <c r="D120" s="20"/>
      <c r="E120" s="24">
        <f>E121+E122+E123+E124+E125+E127+E128+E129+E130</f>
        <v>9.5383999999999993</v>
      </c>
      <c r="F120" s="39"/>
      <c r="G120" s="39"/>
    </row>
    <row r="121" spans="1:7" ht="15.75" x14ac:dyDescent="0.25">
      <c r="A121" s="20"/>
      <c r="B121" s="2" t="s">
        <v>64</v>
      </c>
      <c r="C121" s="3">
        <v>75</v>
      </c>
      <c r="D121" s="3">
        <v>24.4</v>
      </c>
      <c r="E121" s="23">
        <f>D121*C121/1000</f>
        <v>1.83</v>
      </c>
      <c r="F121" s="39"/>
      <c r="G121" s="39"/>
    </row>
    <row r="122" spans="1:7" ht="15.75" x14ac:dyDescent="0.25">
      <c r="A122" s="20"/>
      <c r="B122" s="2" t="s">
        <v>65</v>
      </c>
      <c r="C122" s="3">
        <v>31</v>
      </c>
      <c r="D122" s="3">
        <v>126</v>
      </c>
      <c r="E122" s="23">
        <f t="shared" ref="E122:E130" si="15">D122*C122/1000</f>
        <v>3.9060000000000001</v>
      </c>
      <c r="F122" s="39"/>
      <c r="G122" s="39"/>
    </row>
    <row r="123" spans="1:7" ht="15.75" x14ac:dyDescent="0.25">
      <c r="A123" s="20"/>
      <c r="B123" s="2" t="s">
        <v>66</v>
      </c>
      <c r="C123" s="3">
        <v>36</v>
      </c>
      <c r="D123" s="3">
        <v>30.3</v>
      </c>
      <c r="E123" s="23">
        <f t="shared" si="15"/>
        <v>1.0908</v>
      </c>
      <c r="F123" s="39"/>
      <c r="G123" s="39"/>
    </row>
    <row r="124" spans="1:7" ht="15.75" x14ac:dyDescent="0.25">
      <c r="A124" s="20"/>
      <c r="B124" s="2" t="s">
        <v>24</v>
      </c>
      <c r="C124" s="3">
        <v>2.5</v>
      </c>
      <c r="D124" s="3">
        <v>338</v>
      </c>
      <c r="E124" s="23">
        <f t="shared" si="15"/>
        <v>0.84499999999999997</v>
      </c>
      <c r="F124" s="39"/>
      <c r="G124" s="39"/>
    </row>
    <row r="125" spans="1:7" ht="15.75" x14ac:dyDescent="0.25">
      <c r="A125" s="20"/>
      <c r="B125" s="2" t="s">
        <v>25</v>
      </c>
      <c r="C125" s="3">
        <v>2</v>
      </c>
      <c r="D125" s="3">
        <v>12</v>
      </c>
      <c r="E125" s="23">
        <f t="shared" si="15"/>
        <v>2.4E-2</v>
      </c>
      <c r="F125" s="39"/>
      <c r="G125" s="39"/>
    </row>
    <row r="126" spans="1:7" ht="15.75" x14ac:dyDescent="0.25">
      <c r="A126" s="20"/>
      <c r="B126" s="21" t="s">
        <v>67</v>
      </c>
      <c r="C126" s="3"/>
      <c r="D126" s="3"/>
      <c r="E126" s="23"/>
      <c r="F126" s="39"/>
      <c r="G126" s="39"/>
    </row>
    <row r="127" spans="1:7" ht="15.75" x14ac:dyDescent="0.25">
      <c r="A127" s="20"/>
      <c r="B127" s="2" t="s">
        <v>68</v>
      </c>
      <c r="C127" s="3">
        <v>25</v>
      </c>
      <c r="D127" s="3">
        <v>56</v>
      </c>
      <c r="E127" s="23">
        <f t="shared" si="15"/>
        <v>1.4</v>
      </c>
      <c r="F127" s="39"/>
      <c r="G127" s="39"/>
    </row>
    <row r="128" spans="1:7" ht="15.75" x14ac:dyDescent="0.25">
      <c r="A128" s="20"/>
      <c r="B128" s="2" t="s">
        <v>69</v>
      </c>
      <c r="C128" s="3">
        <v>1</v>
      </c>
      <c r="D128" s="3">
        <v>338</v>
      </c>
      <c r="E128" s="23">
        <f t="shared" si="15"/>
        <v>0.33800000000000002</v>
      </c>
      <c r="F128" s="39"/>
      <c r="G128" s="39"/>
    </row>
    <row r="129" spans="1:7" ht="15.75" x14ac:dyDescent="0.25">
      <c r="A129" s="20"/>
      <c r="B129" s="2" t="s">
        <v>70</v>
      </c>
      <c r="C129" s="3">
        <v>2.75</v>
      </c>
      <c r="D129" s="3">
        <v>22.4</v>
      </c>
      <c r="E129" s="23">
        <f t="shared" si="15"/>
        <v>6.1599999999999995E-2</v>
      </c>
      <c r="F129" s="39"/>
      <c r="G129" s="39"/>
    </row>
    <row r="130" spans="1:7" ht="15.75" x14ac:dyDescent="0.25">
      <c r="A130" s="20"/>
      <c r="B130" s="2" t="s">
        <v>71</v>
      </c>
      <c r="C130" s="3">
        <v>1</v>
      </c>
      <c r="D130" s="3">
        <v>43</v>
      </c>
      <c r="E130" s="23">
        <f t="shared" si="15"/>
        <v>4.2999999999999997E-2</v>
      </c>
      <c r="F130" s="39"/>
      <c r="G130" s="39"/>
    </row>
    <row r="131" spans="1:7" ht="15.75" x14ac:dyDescent="0.25">
      <c r="A131" s="20">
        <v>362</v>
      </c>
      <c r="B131" s="21" t="s">
        <v>15</v>
      </c>
      <c r="C131" s="20">
        <v>130</v>
      </c>
      <c r="D131" s="20">
        <v>60</v>
      </c>
      <c r="E131" s="24">
        <f>D131*C131/1000</f>
        <v>7.8</v>
      </c>
      <c r="F131" s="39"/>
      <c r="G131" s="39"/>
    </row>
    <row r="132" spans="1:7" ht="15.75" x14ac:dyDescent="0.25">
      <c r="A132" s="20"/>
      <c r="B132" s="21" t="s">
        <v>16</v>
      </c>
      <c r="C132" s="43">
        <v>60</v>
      </c>
      <c r="D132" s="20">
        <v>28.11</v>
      </c>
      <c r="E132" s="24">
        <f>D132*C132/1000</f>
        <v>1.6865999999999999</v>
      </c>
      <c r="F132" s="39"/>
      <c r="G132" s="39"/>
    </row>
    <row r="133" spans="1:7" ht="15.75" x14ac:dyDescent="0.25">
      <c r="A133" s="3"/>
      <c r="B133" s="20" t="s">
        <v>34</v>
      </c>
      <c r="C133" s="3"/>
      <c r="D133" s="3"/>
      <c r="E133" s="32">
        <f>E104+E105+E114+E120+E131+E132</f>
        <v>40.250999999999998</v>
      </c>
      <c r="F133" s="39"/>
      <c r="G133" s="39"/>
    </row>
    <row r="134" spans="1:7" ht="20.25" x14ac:dyDescent="0.3">
      <c r="A134" s="45" t="s">
        <v>75</v>
      </c>
      <c r="B134" s="20"/>
      <c r="C134" s="3"/>
      <c r="D134" s="3"/>
      <c r="E134" s="32"/>
      <c r="F134" s="39"/>
      <c r="G134" s="39"/>
    </row>
    <row r="135" spans="1:7" ht="19.5" x14ac:dyDescent="0.35">
      <c r="A135" s="46" t="s">
        <v>3</v>
      </c>
      <c r="B135" s="2"/>
      <c r="C135" s="2"/>
      <c r="D135" s="2"/>
      <c r="E135" s="2"/>
      <c r="F135" s="39"/>
      <c r="G135" s="39"/>
    </row>
    <row r="136" spans="1:7" ht="15.75" x14ac:dyDescent="0.25">
      <c r="A136" s="5"/>
      <c r="B136" s="22" t="s">
        <v>31</v>
      </c>
      <c r="C136" s="42">
        <v>74</v>
      </c>
      <c r="D136" s="19">
        <v>48</v>
      </c>
      <c r="E136" s="40">
        <v>3.55</v>
      </c>
      <c r="F136" s="39"/>
      <c r="G136" s="39"/>
    </row>
    <row r="137" spans="1:7" ht="15.75" x14ac:dyDescent="0.25">
      <c r="A137" s="5">
        <v>60</v>
      </c>
      <c r="B137" s="18" t="s">
        <v>76</v>
      </c>
      <c r="C137" s="17">
        <v>250</v>
      </c>
      <c r="D137" s="17"/>
      <c r="E137" s="19">
        <v>7.25</v>
      </c>
      <c r="F137" s="39"/>
      <c r="G137" s="39"/>
    </row>
    <row r="138" spans="1:7" ht="15.75" x14ac:dyDescent="0.25">
      <c r="A138" s="5"/>
      <c r="B138" s="10" t="s">
        <v>42</v>
      </c>
      <c r="C138" s="5">
        <v>50</v>
      </c>
      <c r="D138" s="5">
        <v>21.7</v>
      </c>
      <c r="E138" s="16">
        <v>1.0900000000000001</v>
      </c>
      <c r="F138" s="39"/>
      <c r="G138" s="39"/>
    </row>
    <row r="139" spans="1:7" ht="15.75" x14ac:dyDescent="0.25">
      <c r="A139" s="5"/>
      <c r="B139" s="10" t="s">
        <v>48</v>
      </c>
      <c r="C139" s="5">
        <v>25</v>
      </c>
      <c r="D139" s="5">
        <v>30.3</v>
      </c>
      <c r="E139" s="16">
        <v>0.76</v>
      </c>
      <c r="F139" s="39"/>
      <c r="G139" s="39"/>
    </row>
    <row r="140" spans="1:7" ht="15.75" x14ac:dyDescent="0.25">
      <c r="A140" s="5"/>
      <c r="B140" s="10" t="s">
        <v>61</v>
      </c>
      <c r="C140" s="5">
        <v>26.75</v>
      </c>
      <c r="D140" s="5">
        <v>21.6</v>
      </c>
      <c r="E140" s="16">
        <v>0.57999999999999996</v>
      </c>
      <c r="F140" s="39"/>
      <c r="G140" s="39"/>
    </row>
    <row r="141" spans="1:7" ht="15.75" x14ac:dyDescent="0.25">
      <c r="A141" s="5"/>
      <c r="B141" s="10" t="s">
        <v>23</v>
      </c>
      <c r="C141" s="5">
        <v>12.5</v>
      </c>
      <c r="D141" s="5">
        <v>24.4</v>
      </c>
      <c r="E141" s="16">
        <v>0.31</v>
      </c>
      <c r="F141" s="39"/>
      <c r="G141" s="39"/>
    </row>
    <row r="142" spans="1:7" ht="15.75" x14ac:dyDescent="0.25">
      <c r="A142" s="5"/>
      <c r="B142" s="10" t="s">
        <v>22</v>
      </c>
      <c r="C142" s="5">
        <v>12</v>
      </c>
      <c r="D142" s="5">
        <v>24</v>
      </c>
      <c r="E142" s="16">
        <v>0.28999999999999998</v>
      </c>
      <c r="F142" s="39"/>
      <c r="G142" s="39"/>
    </row>
    <row r="143" spans="1:7" ht="15.75" x14ac:dyDescent="0.25">
      <c r="A143" s="5"/>
      <c r="B143" s="10" t="s">
        <v>47</v>
      </c>
      <c r="C143" s="5">
        <v>44.1</v>
      </c>
      <c r="D143" s="5">
        <v>55</v>
      </c>
      <c r="E143" s="16">
        <v>2.4300000000000002</v>
      </c>
      <c r="F143" s="39"/>
      <c r="G143" s="39"/>
    </row>
    <row r="144" spans="1:7" ht="15.75" x14ac:dyDescent="0.25">
      <c r="A144" s="5"/>
      <c r="B144" s="21" t="s">
        <v>24</v>
      </c>
      <c r="C144" s="20">
        <v>5</v>
      </c>
      <c r="D144" s="20">
        <v>338</v>
      </c>
      <c r="E144" s="24">
        <v>1.69</v>
      </c>
      <c r="F144" s="39"/>
      <c r="G144" s="39"/>
    </row>
    <row r="145" spans="1:7" ht="15.75" x14ac:dyDescent="0.25">
      <c r="A145" s="5"/>
      <c r="B145" s="2" t="s">
        <v>33</v>
      </c>
      <c r="C145" s="3">
        <v>2.5</v>
      </c>
      <c r="D145" s="3">
        <v>43</v>
      </c>
      <c r="E145" s="23">
        <v>0.11</v>
      </c>
      <c r="F145" s="39"/>
      <c r="G145" s="39"/>
    </row>
    <row r="146" spans="1:7" ht="15.75" x14ac:dyDescent="0.25">
      <c r="A146" s="5"/>
      <c r="B146" s="2" t="s">
        <v>25</v>
      </c>
      <c r="C146" s="3">
        <v>1</v>
      </c>
      <c r="D146" s="3">
        <v>12</v>
      </c>
      <c r="E146" s="23">
        <v>0.01</v>
      </c>
      <c r="F146" s="39"/>
      <c r="G146" s="39"/>
    </row>
    <row r="147" spans="1:7" ht="15.75" x14ac:dyDescent="0.25">
      <c r="A147" s="5">
        <v>244</v>
      </c>
      <c r="B147" s="2" t="s">
        <v>77</v>
      </c>
      <c r="C147" s="3">
        <v>125</v>
      </c>
      <c r="D147" s="3"/>
      <c r="E147" s="23">
        <v>22.46</v>
      </c>
      <c r="F147" s="39"/>
      <c r="G147" s="39"/>
    </row>
    <row r="148" spans="1:7" ht="15.75" x14ac:dyDescent="0.25">
      <c r="A148" s="5"/>
      <c r="B148" s="2" t="s">
        <v>78</v>
      </c>
      <c r="C148" s="3">
        <v>54</v>
      </c>
      <c r="D148" s="3">
        <v>330</v>
      </c>
      <c r="E148" s="23">
        <v>17.82</v>
      </c>
      <c r="F148" s="39"/>
      <c r="G148" s="39"/>
    </row>
    <row r="149" spans="1:7" ht="15.75" x14ac:dyDescent="0.25">
      <c r="A149" s="5"/>
      <c r="B149" s="21" t="s">
        <v>40</v>
      </c>
      <c r="C149" s="20">
        <v>34</v>
      </c>
      <c r="D149" s="20">
        <v>53</v>
      </c>
      <c r="E149" s="24">
        <v>1.8</v>
      </c>
      <c r="F149" s="39"/>
      <c r="G149" s="39"/>
    </row>
    <row r="150" spans="1:7" ht="15.75" x14ac:dyDescent="0.25">
      <c r="A150" s="5"/>
      <c r="B150" s="2" t="s">
        <v>28</v>
      </c>
      <c r="C150" s="3">
        <v>5</v>
      </c>
      <c r="D150" s="3">
        <v>83.7</v>
      </c>
      <c r="E150" s="23">
        <v>0.42</v>
      </c>
      <c r="F150" s="39"/>
      <c r="G150" s="39"/>
    </row>
    <row r="151" spans="1:7" ht="15.75" x14ac:dyDescent="0.25">
      <c r="A151" s="5"/>
      <c r="B151" s="2" t="s">
        <v>22</v>
      </c>
      <c r="C151" s="3">
        <v>6</v>
      </c>
      <c r="D151" s="3">
        <v>24</v>
      </c>
      <c r="E151" s="23">
        <v>0.14000000000000001</v>
      </c>
      <c r="F151" s="39"/>
      <c r="G151" s="39"/>
    </row>
    <row r="152" spans="1:7" ht="15.75" x14ac:dyDescent="0.25">
      <c r="A152" s="5"/>
      <c r="B152" s="2" t="s">
        <v>23</v>
      </c>
      <c r="C152" s="3">
        <v>10</v>
      </c>
      <c r="D152" s="3">
        <v>24.4</v>
      </c>
      <c r="E152" s="23">
        <v>0.24</v>
      </c>
      <c r="F152" s="39"/>
      <c r="G152" s="39"/>
    </row>
    <row r="153" spans="1:7" ht="15.75" x14ac:dyDescent="0.25">
      <c r="A153" s="5"/>
      <c r="B153" s="2" t="s">
        <v>47</v>
      </c>
      <c r="C153" s="3">
        <v>36.299999999999997</v>
      </c>
      <c r="D153" s="3">
        <v>55</v>
      </c>
      <c r="E153" s="23">
        <v>2</v>
      </c>
      <c r="F153" s="39"/>
      <c r="G153" s="39"/>
    </row>
    <row r="154" spans="1:7" ht="15.75" x14ac:dyDescent="0.25">
      <c r="A154" s="5"/>
      <c r="B154" s="21" t="s">
        <v>25</v>
      </c>
      <c r="C154" s="20">
        <v>3</v>
      </c>
      <c r="D154" s="20">
        <v>12</v>
      </c>
      <c r="E154" s="20">
        <v>0.04</v>
      </c>
      <c r="F154" s="39"/>
      <c r="G154" s="39"/>
    </row>
    <row r="155" spans="1:7" ht="15.75" x14ac:dyDescent="0.25">
      <c r="A155" s="5">
        <v>330</v>
      </c>
      <c r="B155" s="2" t="s">
        <v>12</v>
      </c>
      <c r="C155" s="3">
        <v>200</v>
      </c>
      <c r="D155" s="3"/>
      <c r="E155" s="3">
        <v>5.3</v>
      </c>
      <c r="F155" s="39"/>
      <c r="G155" s="39"/>
    </row>
    <row r="156" spans="1:7" ht="15.75" x14ac:dyDescent="0.25">
      <c r="A156" s="5"/>
      <c r="B156" s="2" t="s">
        <v>32</v>
      </c>
      <c r="C156" s="3">
        <v>20</v>
      </c>
      <c r="D156" s="3">
        <v>222</v>
      </c>
      <c r="E156" s="3">
        <v>4.4400000000000004</v>
      </c>
      <c r="F156" s="39"/>
      <c r="G156" s="39"/>
    </row>
    <row r="157" spans="1:7" ht="15.75" x14ac:dyDescent="0.25">
      <c r="A157" s="5"/>
      <c r="B157" s="21" t="s">
        <v>33</v>
      </c>
      <c r="C157" s="20">
        <v>20</v>
      </c>
      <c r="D157" s="20">
        <v>43</v>
      </c>
      <c r="E157" s="24">
        <v>0.86</v>
      </c>
      <c r="F157" s="39"/>
      <c r="G157" s="39"/>
    </row>
    <row r="158" spans="1:7" ht="15.75" x14ac:dyDescent="0.25">
      <c r="A158" s="5"/>
      <c r="B158" s="22" t="s">
        <v>16</v>
      </c>
      <c r="C158" s="42">
        <v>60</v>
      </c>
      <c r="D158" s="19">
        <v>28.11</v>
      </c>
      <c r="E158" s="40">
        <v>1.69</v>
      </c>
      <c r="F158" s="39"/>
      <c r="G158" s="39"/>
    </row>
    <row r="159" spans="1:7" ht="15.75" x14ac:dyDescent="0.25">
      <c r="A159" s="5"/>
      <c r="B159" s="18" t="s">
        <v>34</v>
      </c>
      <c r="C159" s="17"/>
      <c r="D159" s="17"/>
      <c r="E159" s="19">
        <v>40.25</v>
      </c>
      <c r="F159" s="39"/>
      <c r="G159" s="39"/>
    </row>
    <row r="160" spans="1:7" ht="15.75" x14ac:dyDescent="0.25">
      <c r="A160" s="48" t="s">
        <v>6</v>
      </c>
      <c r="B160" s="10"/>
      <c r="C160" s="5"/>
      <c r="D160" s="5"/>
      <c r="E160" s="16"/>
      <c r="F160" s="39"/>
      <c r="G160" s="39"/>
    </row>
    <row r="161" spans="1:7" ht="15.75" x14ac:dyDescent="0.25">
      <c r="A161" s="5">
        <v>43</v>
      </c>
      <c r="B161" s="10" t="s">
        <v>43</v>
      </c>
      <c r="C161" s="5">
        <v>55</v>
      </c>
      <c r="D161" s="5"/>
      <c r="E161" s="16">
        <v>1.68</v>
      </c>
      <c r="F161" s="39"/>
      <c r="G161" s="39"/>
    </row>
    <row r="162" spans="1:7" ht="15.75" x14ac:dyDescent="0.25">
      <c r="A162" s="5"/>
      <c r="B162" s="10" t="s">
        <v>42</v>
      </c>
      <c r="C162" s="5">
        <v>66</v>
      </c>
      <c r="D162" s="5">
        <v>21.7</v>
      </c>
      <c r="E162" s="16">
        <v>1.43</v>
      </c>
      <c r="F162" s="39"/>
      <c r="G162" s="39"/>
    </row>
    <row r="163" spans="1:7" ht="15.75" x14ac:dyDescent="0.25">
      <c r="A163" s="5"/>
      <c r="B163" s="10" t="s">
        <v>28</v>
      </c>
      <c r="C163" s="5">
        <v>3</v>
      </c>
      <c r="D163" s="5">
        <v>83.7</v>
      </c>
      <c r="E163" s="16">
        <v>0.25</v>
      </c>
      <c r="F163" s="39"/>
      <c r="G163" s="39"/>
    </row>
    <row r="164" spans="1:7" ht="31.5" x14ac:dyDescent="0.25">
      <c r="A164" s="5">
        <v>81</v>
      </c>
      <c r="B164" s="10" t="s">
        <v>79</v>
      </c>
      <c r="C164" s="5">
        <v>250</v>
      </c>
      <c r="D164" s="5"/>
      <c r="E164" s="16">
        <v>8.59</v>
      </c>
      <c r="F164" s="39"/>
      <c r="G164" s="39"/>
    </row>
    <row r="165" spans="1:7" ht="15.75" x14ac:dyDescent="0.25">
      <c r="A165" s="5"/>
      <c r="B165" s="10" t="s">
        <v>61</v>
      </c>
      <c r="C165" s="5">
        <v>66.75</v>
      </c>
      <c r="D165" s="5">
        <v>21.6</v>
      </c>
      <c r="E165" s="16">
        <v>1.44</v>
      </c>
      <c r="F165" s="39"/>
      <c r="G165" s="39"/>
    </row>
    <row r="166" spans="1:7" ht="15.75" x14ac:dyDescent="0.25">
      <c r="A166" s="5"/>
      <c r="B166" s="21" t="s">
        <v>80</v>
      </c>
      <c r="C166" s="20">
        <v>38.5</v>
      </c>
      <c r="D166" s="20">
        <v>126</v>
      </c>
      <c r="E166" s="24">
        <v>4.8499999999999996</v>
      </c>
      <c r="F166" s="39"/>
      <c r="G166" s="39"/>
    </row>
    <row r="167" spans="1:7" ht="15.75" x14ac:dyDescent="0.25">
      <c r="A167" s="5"/>
      <c r="B167" s="2" t="s">
        <v>22</v>
      </c>
      <c r="C167" s="3">
        <v>12</v>
      </c>
      <c r="D167" s="3">
        <v>24</v>
      </c>
      <c r="E167" s="23">
        <v>0.28999999999999998</v>
      </c>
      <c r="F167" s="39"/>
      <c r="G167" s="39"/>
    </row>
    <row r="168" spans="1:7" ht="15.75" x14ac:dyDescent="0.25">
      <c r="A168" s="5"/>
      <c r="B168" s="2" t="s">
        <v>23</v>
      </c>
      <c r="C168" s="3">
        <v>12.5</v>
      </c>
      <c r="D168" s="3">
        <v>24.4</v>
      </c>
      <c r="E168" s="23">
        <v>0.31</v>
      </c>
      <c r="F168" s="39"/>
      <c r="G168" s="39"/>
    </row>
    <row r="169" spans="1:7" ht="15.75" x14ac:dyDescent="0.25">
      <c r="A169" s="5"/>
      <c r="B169" s="2" t="s">
        <v>24</v>
      </c>
      <c r="C169" s="3">
        <v>5</v>
      </c>
      <c r="D169" s="3">
        <v>338</v>
      </c>
      <c r="E169" s="23">
        <v>1.69</v>
      </c>
      <c r="F169" s="39"/>
      <c r="G169" s="39"/>
    </row>
    <row r="170" spans="1:7" ht="15.75" x14ac:dyDescent="0.25">
      <c r="A170" s="5"/>
      <c r="B170" s="2" t="s">
        <v>25</v>
      </c>
      <c r="C170" s="3">
        <v>1</v>
      </c>
      <c r="D170" s="3">
        <v>12</v>
      </c>
      <c r="E170" s="23">
        <v>0.01</v>
      </c>
      <c r="F170" s="39"/>
      <c r="G170" s="39"/>
    </row>
    <row r="171" spans="1:7" ht="15.75" x14ac:dyDescent="0.25">
      <c r="A171" s="5">
        <v>237</v>
      </c>
      <c r="B171" s="21" t="s">
        <v>81</v>
      </c>
      <c r="C171" s="20">
        <v>100</v>
      </c>
      <c r="D171" s="20"/>
      <c r="E171" s="24">
        <v>25.42</v>
      </c>
      <c r="F171" s="39"/>
      <c r="G171" s="39"/>
    </row>
    <row r="172" spans="1:7" ht="15.75" x14ac:dyDescent="0.25">
      <c r="A172" s="5"/>
      <c r="B172" s="2" t="s">
        <v>82</v>
      </c>
      <c r="C172" s="3">
        <v>87</v>
      </c>
      <c r="D172" s="3">
        <v>256</v>
      </c>
      <c r="E172" s="23">
        <v>22.27</v>
      </c>
      <c r="F172" s="39"/>
      <c r="G172" s="39"/>
    </row>
    <row r="173" spans="1:7" ht="15.75" x14ac:dyDescent="0.25">
      <c r="A173" s="5"/>
      <c r="B173" s="2" t="s">
        <v>28</v>
      </c>
      <c r="C173" s="3">
        <v>6</v>
      </c>
      <c r="D173" s="3">
        <v>83.7</v>
      </c>
      <c r="E173" s="23">
        <v>0.5</v>
      </c>
      <c r="F173" s="39"/>
      <c r="G173" s="39"/>
    </row>
    <row r="174" spans="1:7" ht="15.75" x14ac:dyDescent="0.25">
      <c r="A174" s="5"/>
      <c r="B174" s="2" t="s">
        <v>22</v>
      </c>
      <c r="C174" s="3">
        <v>12</v>
      </c>
      <c r="D174" s="3">
        <v>24</v>
      </c>
      <c r="E174" s="23">
        <v>0.28999999999999998</v>
      </c>
      <c r="F174" s="39"/>
      <c r="G174" s="39"/>
    </row>
    <row r="175" spans="1:7" ht="15.75" x14ac:dyDescent="0.25">
      <c r="A175" s="5"/>
      <c r="B175" s="2" t="s">
        <v>47</v>
      </c>
      <c r="C175" s="3">
        <v>42</v>
      </c>
      <c r="D175" s="3">
        <v>55</v>
      </c>
      <c r="E175" s="23">
        <v>2.31</v>
      </c>
      <c r="F175" s="39"/>
      <c r="G175" s="39"/>
    </row>
    <row r="176" spans="1:7" ht="15.75" x14ac:dyDescent="0.25">
      <c r="A176" s="5"/>
      <c r="B176" s="21" t="s">
        <v>83</v>
      </c>
      <c r="C176" s="20">
        <v>2</v>
      </c>
      <c r="D176" s="20">
        <v>22.4</v>
      </c>
      <c r="E176" s="20">
        <v>0.04</v>
      </c>
      <c r="F176" s="39"/>
      <c r="G176" s="39"/>
    </row>
    <row r="177" spans="1:7" ht="15.75" x14ac:dyDescent="0.25">
      <c r="A177" s="5">
        <v>295</v>
      </c>
      <c r="B177" s="2" t="s">
        <v>84</v>
      </c>
      <c r="C177" s="3">
        <v>100</v>
      </c>
      <c r="D177" s="3"/>
      <c r="E177" s="3">
        <v>2.4</v>
      </c>
      <c r="F177" s="39"/>
      <c r="G177" s="39"/>
    </row>
    <row r="178" spans="1:7" ht="15.75" x14ac:dyDescent="0.25">
      <c r="A178" s="5"/>
      <c r="B178" s="2" t="s">
        <v>85</v>
      </c>
      <c r="C178" s="3">
        <v>34</v>
      </c>
      <c r="D178" s="3">
        <v>35.5</v>
      </c>
      <c r="E178" s="3">
        <v>1.21</v>
      </c>
      <c r="F178" s="39"/>
      <c r="G178" s="39"/>
    </row>
    <row r="179" spans="1:7" ht="15.75" x14ac:dyDescent="0.25">
      <c r="A179" s="5"/>
      <c r="B179" s="21" t="s">
        <v>24</v>
      </c>
      <c r="C179" s="20">
        <v>3.5</v>
      </c>
      <c r="D179" s="20">
        <v>338</v>
      </c>
      <c r="E179" s="24">
        <v>1.18</v>
      </c>
      <c r="F179" s="39"/>
      <c r="G179" s="39"/>
    </row>
    <row r="180" spans="1:7" ht="15.75" x14ac:dyDescent="0.25">
      <c r="A180" s="5"/>
      <c r="B180" s="22" t="s">
        <v>25</v>
      </c>
      <c r="C180" s="42">
        <v>1</v>
      </c>
      <c r="D180" s="19">
        <v>12</v>
      </c>
      <c r="E180" s="40">
        <v>0.01</v>
      </c>
      <c r="F180" s="39"/>
      <c r="G180" s="39"/>
    </row>
    <row r="181" spans="1:7" ht="15.75" x14ac:dyDescent="0.25">
      <c r="A181" s="5">
        <v>349</v>
      </c>
      <c r="B181" s="18" t="s">
        <v>5</v>
      </c>
      <c r="C181" s="17">
        <v>100</v>
      </c>
      <c r="D181" s="17"/>
      <c r="E181" s="19">
        <v>0.48</v>
      </c>
      <c r="F181" s="39"/>
      <c r="G181" s="39"/>
    </row>
    <row r="182" spans="1:7" ht="15.75" x14ac:dyDescent="0.25">
      <c r="A182" s="5"/>
      <c r="B182" s="10" t="s">
        <v>41</v>
      </c>
      <c r="C182" s="5">
        <v>0.25</v>
      </c>
      <c r="D182" s="5">
        <v>630</v>
      </c>
      <c r="E182" s="16">
        <v>0.16</v>
      </c>
      <c r="F182" s="39"/>
      <c r="G182" s="39"/>
    </row>
    <row r="183" spans="1:7" ht="15.75" x14ac:dyDescent="0.25">
      <c r="A183" s="5"/>
      <c r="B183" s="10" t="s">
        <v>33</v>
      </c>
      <c r="C183" s="5">
        <v>7.5</v>
      </c>
      <c r="D183" s="5">
        <v>43</v>
      </c>
      <c r="E183" s="16">
        <v>0.32</v>
      </c>
      <c r="F183" s="39"/>
      <c r="G183" s="39"/>
    </row>
    <row r="184" spans="1:7" ht="15.75" x14ac:dyDescent="0.25">
      <c r="A184" s="5"/>
      <c r="B184" s="10" t="s">
        <v>16</v>
      </c>
      <c r="C184" s="5">
        <v>60</v>
      </c>
      <c r="D184" s="5">
        <v>28.11</v>
      </c>
      <c r="E184" s="16">
        <v>1.69</v>
      </c>
      <c r="F184" s="39"/>
      <c r="G184" s="39"/>
    </row>
    <row r="185" spans="1:7" ht="15.75" x14ac:dyDescent="0.25">
      <c r="A185" s="5"/>
      <c r="B185" s="10" t="s">
        <v>34</v>
      </c>
      <c r="C185" s="5"/>
      <c r="D185" s="5"/>
      <c r="E185" s="16">
        <v>40.25</v>
      </c>
    </row>
    <row r="186" spans="1:7" ht="15.75" x14ac:dyDescent="0.25">
      <c r="A186" s="48" t="s">
        <v>7</v>
      </c>
      <c r="B186" s="10"/>
      <c r="C186" s="5"/>
      <c r="D186" s="5"/>
      <c r="E186" s="16"/>
    </row>
    <row r="187" spans="1:7" ht="15.75" x14ac:dyDescent="0.25">
      <c r="A187" s="5"/>
      <c r="B187" s="10" t="s">
        <v>86</v>
      </c>
      <c r="C187" s="5">
        <v>34</v>
      </c>
      <c r="D187" s="5">
        <v>48</v>
      </c>
      <c r="E187" s="16">
        <v>1.63</v>
      </c>
    </row>
    <row r="188" spans="1:7" ht="15.75" x14ac:dyDescent="0.25">
      <c r="A188" s="5">
        <v>169</v>
      </c>
      <c r="B188" s="21" t="s">
        <v>10</v>
      </c>
      <c r="C188" s="20">
        <v>1</v>
      </c>
      <c r="D188" s="20">
        <v>6.88</v>
      </c>
      <c r="E188" s="24">
        <v>6.88</v>
      </c>
    </row>
    <row r="189" spans="1:7" ht="15.75" x14ac:dyDescent="0.25">
      <c r="A189" s="5">
        <v>76</v>
      </c>
      <c r="B189" s="2" t="s">
        <v>87</v>
      </c>
      <c r="C189" s="3" t="s">
        <v>59</v>
      </c>
      <c r="D189" s="3"/>
      <c r="E189" s="23">
        <v>5.6</v>
      </c>
    </row>
    <row r="190" spans="1:7" ht="15.75" x14ac:dyDescent="0.25">
      <c r="A190" s="5"/>
      <c r="B190" s="2" t="s">
        <v>48</v>
      </c>
      <c r="C190" s="3">
        <v>37.5</v>
      </c>
      <c r="D190" s="3">
        <v>30.3</v>
      </c>
      <c r="E190" s="23">
        <v>1.1399999999999999</v>
      </c>
    </row>
    <row r="191" spans="1:7" ht="15.75" x14ac:dyDescent="0.25">
      <c r="A191" s="5"/>
      <c r="B191" s="2" t="s">
        <v>56</v>
      </c>
      <c r="C191" s="3">
        <v>33.25</v>
      </c>
      <c r="D191" s="3">
        <v>21.6</v>
      </c>
      <c r="E191" s="23">
        <v>0.72</v>
      </c>
    </row>
    <row r="192" spans="1:7" ht="15.75" x14ac:dyDescent="0.25">
      <c r="A192" s="5"/>
      <c r="B192" s="2" t="s">
        <v>40</v>
      </c>
      <c r="C192" s="3">
        <v>10</v>
      </c>
      <c r="D192" s="3">
        <v>53</v>
      </c>
      <c r="E192" s="23">
        <v>0.53</v>
      </c>
    </row>
    <row r="193" spans="1:5" ht="15.75" x14ac:dyDescent="0.25">
      <c r="A193" s="5"/>
      <c r="B193" s="21" t="s">
        <v>23</v>
      </c>
      <c r="C193" s="20">
        <v>12.5</v>
      </c>
      <c r="D193" s="20">
        <v>24.4</v>
      </c>
      <c r="E193" s="24">
        <v>0.31</v>
      </c>
    </row>
    <row r="194" spans="1:5" ht="15.75" x14ac:dyDescent="0.25">
      <c r="A194" s="5"/>
      <c r="B194" s="2" t="s">
        <v>22</v>
      </c>
      <c r="C194" s="3">
        <v>12</v>
      </c>
      <c r="D194" s="3">
        <v>24</v>
      </c>
      <c r="E194" s="23">
        <v>0.28999999999999998</v>
      </c>
    </row>
    <row r="195" spans="1:5" ht="15.75" x14ac:dyDescent="0.25">
      <c r="A195" s="5"/>
      <c r="B195" s="2" t="s">
        <v>24</v>
      </c>
      <c r="C195" s="3">
        <v>5</v>
      </c>
      <c r="D195" s="3">
        <v>338</v>
      </c>
      <c r="E195" s="23">
        <v>1.69</v>
      </c>
    </row>
    <row r="196" spans="1:5" ht="15.75" x14ac:dyDescent="0.25">
      <c r="A196" s="5"/>
      <c r="B196" s="2" t="s">
        <v>54</v>
      </c>
      <c r="C196" s="3">
        <v>5</v>
      </c>
      <c r="D196" s="3">
        <v>185</v>
      </c>
      <c r="E196" s="23">
        <v>0.93</v>
      </c>
    </row>
    <row r="197" spans="1:5" ht="15.75" x14ac:dyDescent="0.25">
      <c r="A197" s="5"/>
      <c r="B197" s="2" t="s">
        <v>25</v>
      </c>
      <c r="C197" s="3">
        <v>1</v>
      </c>
      <c r="D197" s="3">
        <v>12</v>
      </c>
      <c r="E197" s="23">
        <v>0.01</v>
      </c>
    </row>
    <row r="198" spans="1:5" ht="15.75" x14ac:dyDescent="0.25">
      <c r="A198" s="5">
        <v>194</v>
      </c>
      <c r="B198" s="21" t="s">
        <v>88</v>
      </c>
      <c r="C198" s="20">
        <v>90</v>
      </c>
      <c r="D198" s="20"/>
      <c r="E198" s="20">
        <v>17.68</v>
      </c>
    </row>
    <row r="199" spans="1:5" ht="15.75" x14ac:dyDescent="0.25">
      <c r="A199" s="5"/>
      <c r="B199" s="2" t="s">
        <v>26</v>
      </c>
      <c r="C199" s="3">
        <v>72</v>
      </c>
      <c r="D199" s="3">
        <v>181</v>
      </c>
      <c r="E199" s="3">
        <v>13.032</v>
      </c>
    </row>
    <row r="200" spans="1:5" ht="15.75" x14ac:dyDescent="0.25">
      <c r="A200" s="5"/>
      <c r="B200" s="2" t="s">
        <v>23</v>
      </c>
      <c r="C200" s="3">
        <v>20</v>
      </c>
      <c r="D200" s="3">
        <v>24.4</v>
      </c>
      <c r="E200" s="3">
        <v>0.49</v>
      </c>
    </row>
    <row r="201" spans="1:5" ht="15.75" x14ac:dyDescent="0.25">
      <c r="A201" s="5"/>
      <c r="B201" s="21" t="s">
        <v>22</v>
      </c>
      <c r="C201" s="20">
        <v>9</v>
      </c>
      <c r="D201" s="20">
        <v>24</v>
      </c>
      <c r="E201" s="24">
        <v>0.22</v>
      </c>
    </row>
    <row r="202" spans="1:5" ht="15.75" x14ac:dyDescent="0.25">
      <c r="A202" s="5"/>
      <c r="B202" s="22" t="s">
        <v>47</v>
      </c>
      <c r="C202" s="42">
        <v>59</v>
      </c>
      <c r="D202" s="19">
        <v>55</v>
      </c>
      <c r="E202" s="40">
        <v>3.25</v>
      </c>
    </row>
    <row r="203" spans="1:5" ht="15.75" x14ac:dyDescent="0.25">
      <c r="A203" s="5"/>
      <c r="B203" s="18" t="s">
        <v>28</v>
      </c>
      <c r="C203" s="17">
        <v>7</v>
      </c>
      <c r="D203" s="17">
        <v>83.7</v>
      </c>
      <c r="E203" s="19">
        <v>0.59</v>
      </c>
    </row>
    <row r="204" spans="1:5" ht="15.75" x14ac:dyDescent="0.25">
      <c r="A204" s="5"/>
      <c r="B204" s="10" t="s">
        <v>33</v>
      </c>
      <c r="C204" s="5">
        <v>2</v>
      </c>
      <c r="D204" s="5">
        <v>43</v>
      </c>
      <c r="E204" s="16">
        <v>0.09</v>
      </c>
    </row>
    <row r="205" spans="1:5" ht="15.75" x14ac:dyDescent="0.25">
      <c r="A205" s="5"/>
      <c r="B205" s="10" t="s">
        <v>25</v>
      </c>
      <c r="C205" s="5">
        <v>2</v>
      </c>
      <c r="D205" s="5">
        <v>12</v>
      </c>
      <c r="E205" s="16">
        <v>0.02</v>
      </c>
    </row>
    <row r="206" spans="1:5" ht="31.5" x14ac:dyDescent="0.25">
      <c r="A206" s="5">
        <v>291</v>
      </c>
      <c r="B206" s="10" t="s">
        <v>89</v>
      </c>
      <c r="C206" s="5">
        <v>100</v>
      </c>
      <c r="D206" s="5"/>
      <c r="E206" s="16">
        <v>2</v>
      </c>
    </row>
    <row r="207" spans="1:5" ht="15.75" x14ac:dyDescent="0.25">
      <c r="A207" s="5"/>
      <c r="B207" s="10" t="s">
        <v>90</v>
      </c>
      <c r="C207" s="5">
        <v>24.3</v>
      </c>
      <c r="D207" s="5">
        <v>36.5</v>
      </c>
      <c r="E207" s="16">
        <v>0.89</v>
      </c>
    </row>
    <row r="208" spans="1:5" ht="15.75" x14ac:dyDescent="0.25">
      <c r="A208" s="5"/>
      <c r="B208" s="10" t="s">
        <v>24</v>
      </c>
      <c r="C208" s="5">
        <v>3.25</v>
      </c>
      <c r="D208" s="5">
        <v>338</v>
      </c>
      <c r="E208" s="16">
        <v>1.1000000000000001</v>
      </c>
    </row>
    <row r="209" spans="1:5" ht="15.75" x14ac:dyDescent="0.25">
      <c r="A209" s="5"/>
      <c r="B209" s="10" t="s">
        <v>25</v>
      </c>
      <c r="C209" s="5">
        <v>1</v>
      </c>
      <c r="D209" s="5">
        <v>12</v>
      </c>
      <c r="E209" s="16">
        <v>0.01</v>
      </c>
    </row>
    <row r="210" spans="1:5" ht="15.75" x14ac:dyDescent="0.25">
      <c r="A210" s="5">
        <v>330</v>
      </c>
      <c r="B210" s="21" t="s">
        <v>12</v>
      </c>
      <c r="C210" s="20">
        <v>180</v>
      </c>
      <c r="D210" s="20"/>
      <c r="E210" s="24">
        <v>4.7699999999999996</v>
      </c>
    </row>
    <row r="211" spans="1:5" ht="15.75" x14ac:dyDescent="0.25">
      <c r="A211" s="5"/>
      <c r="B211" s="2" t="s">
        <v>32</v>
      </c>
      <c r="C211" s="3">
        <v>18</v>
      </c>
      <c r="D211" s="3">
        <v>222</v>
      </c>
      <c r="E211" s="23">
        <v>4</v>
      </c>
    </row>
    <row r="212" spans="1:5" ht="15.75" x14ac:dyDescent="0.25">
      <c r="A212" s="5"/>
      <c r="B212" s="2" t="s">
        <v>33</v>
      </c>
      <c r="C212" s="3">
        <v>18</v>
      </c>
      <c r="D212" s="3">
        <v>43</v>
      </c>
      <c r="E212" s="23">
        <v>0.77</v>
      </c>
    </row>
    <row r="213" spans="1:5" ht="15.75" x14ac:dyDescent="0.25">
      <c r="A213" s="5"/>
      <c r="B213" s="2" t="s">
        <v>16</v>
      </c>
      <c r="C213" s="3">
        <v>60</v>
      </c>
      <c r="D213" s="3">
        <v>28.11</v>
      </c>
      <c r="E213" s="23">
        <v>1.69</v>
      </c>
    </row>
    <row r="214" spans="1:5" ht="15.75" x14ac:dyDescent="0.25">
      <c r="A214" s="5"/>
      <c r="B214" s="2" t="s">
        <v>34</v>
      </c>
      <c r="C214" s="3"/>
      <c r="D214" s="3"/>
      <c r="E214" s="23">
        <v>40.25</v>
      </c>
    </row>
    <row r="215" spans="1:5" ht="19.5" x14ac:dyDescent="0.25">
      <c r="A215" s="47" t="s">
        <v>8</v>
      </c>
      <c r="B215" s="21"/>
      <c r="C215" s="20"/>
      <c r="D215" s="20"/>
      <c r="E215" s="24"/>
    </row>
    <row r="216" spans="1:5" ht="15.75" x14ac:dyDescent="0.25">
      <c r="A216" s="5"/>
      <c r="B216" s="2" t="s">
        <v>91</v>
      </c>
      <c r="C216" s="3">
        <v>104</v>
      </c>
      <c r="D216" s="3">
        <v>48</v>
      </c>
      <c r="E216" s="23">
        <v>4.99</v>
      </c>
    </row>
    <row r="217" spans="1:5" ht="15.75" x14ac:dyDescent="0.25">
      <c r="A217" s="5">
        <v>92</v>
      </c>
      <c r="B217" s="2" t="s">
        <v>35</v>
      </c>
      <c r="C217" s="3">
        <v>250</v>
      </c>
      <c r="D217" s="3"/>
      <c r="E217" s="23">
        <v>3.18</v>
      </c>
    </row>
    <row r="218" spans="1:5" ht="15.75" x14ac:dyDescent="0.25">
      <c r="A218" s="5"/>
      <c r="B218" s="2" t="s">
        <v>36</v>
      </c>
      <c r="C218" s="3">
        <v>12</v>
      </c>
      <c r="D218" s="3">
        <v>24</v>
      </c>
      <c r="E218" s="23">
        <v>0.28999999999999998</v>
      </c>
    </row>
    <row r="219" spans="1:5" ht="15.75" x14ac:dyDescent="0.25">
      <c r="A219" s="5"/>
      <c r="B219" s="2" t="s">
        <v>24</v>
      </c>
      <c r="C219" s="3">
        <v>5</v>
      </c>
      <c r="D219" s="3">
        <v>338</v>
      </c>
      <c r="E219" s="23">
        <v>1.69</v>
      </c>
    </row>
    <row r="220" spans="1:5" ht="15.75" x14ac:dyDescent="0.25">
      <c r="A220" s="5"/>
      <c r="B220" s="21" t="s">
        <v>27</v>
      </c>
      <c r="C220" s="20">
        <v>14</v>
      </c>
      <c r="D220" s="20">
        <v>22.4</v>
      </c>
      <c r="E220" s="20">
        <v>0.31</v>
      </c>
    </row>
    <row r="221" spans="1:5" ht="15.75" x14ac:dyDescent="0.25">
      <c r="A221" s="5"/>
      <c r="B221" s="2" t="s">
        <v>37</v>
      </c>
      <c r="C221" s="3">
        <v>43678</v>
      </c>
      <c r="D221" s="3">
        <v>6.88</v>
      </c>
      <c r="E221" s="3">
        <v>0.86</v>
      </c>
    </row>
    <row r="222" spans="1:5" ht="15.75" x14ac:dyDescent="0.25">
      <c r="A222" s="5"/>
      <c r="B222" s="2" t="s">
        <v>25</v>
      </c>
      <c r="C222" s="3">
        <v>2</v>
      </c>
      <c r="D222" s="3">
        <v>12</v>
      </c>
      <c r="E222" s="3">
        <v>0.02</v>
      </c>
    </row>
    <row r="223" spans="1:5" ht="15.75" x14ac:dyDescent="0.25">
      <c r="A223" s="5">
        <v>182</v>
      </c>
      <c r="B223" s="21" t="s">
        <v>92</v>
      </c>
      <c r="C223" s="20" t="s">
        <v>93</v>
      </c>
      <c r="D223" s="20"/>
      <c r="E223" s="24">
        <v>29.43</v>
      </c>
    </row>
    <row r="224" spans="1:5" ht="15.75" x14ac:dyDescent="0.25">
      <c r="A224" s="5"/>
      <c r="B224" s="22" t="s">
        <v>52</v>
      </c>
      <c r="C224" s="42">
        <v>77.52</v>
      </c>
      <c r="D224" s="19">
        <v>327</v>
      </c>
      <c r="E224" s="40">
        <v>25.35</v>
      </c>
    </row>
    <row r="225" spans="1:5" ht="15.75" x14ac:dyDescent="0.25">
      <c r="A225" s="5"/>
      <c r="B225" s="18" t="s">
        <v>27</v>
      </c>
      <c r="C225" s="17">
        <v>11</v>
      </c>
      <c r="D225" s="17">
        <v>22.4</v>
      </c>
      <c r="E225" s="19">
        <v>0.25</v>
      </c>
    </row>
    <row r="226" spans="1:5" ht="15.75" x14ac:dyDescent="0.25">
      <c r="A226" s="5"/>
      <c r="B226" s="10" t="s">
        <v>37</v>
      </c>
      <c r="C226" s="5">
        <v>6.5000000000000002E-2</v>
      </c>
      <c r="D226" s="5">
        <v>6.88</v>
      </c>
      <c r="E226" s="16">
        <v>0.45</v>
      </c>
    </row>
    <row r="227" spans="1:5" ht="15.75" x14ac:dyDescent="0.25">
      <c r="A227" s="5"/>
      <c r="B227" s="10" t="s">
        <v>33</v>
      </c>
      <c r="C227" s="5">
        <v>8.5</v>
      </c>
      <c r="D227" s="5">
        <v>43</v>
      </c>
      <c r="E227" s="16">
        <v>0.37</v>
      </c>
    </row>
    <row r="228" spans="1:5" ht="15.75" x14ac:dyDescent="0.25">
      <c r="A228" s="5"/>
      <c r="B228" s="10" t="s">
        <v>28</v>
      </c>
      <c r="C228" s="5">
        <v>3</v>
      </c>
      <c r="D228" s="5">
        <v>83.7</v>
      </c>
      <c r="E228" s="16">
        <v>0.25</v>
      </c>
    </row>
    <row r="229" spans="1:5" ht="15.75" x14ac:dyDescent="0.25">
      <c r="A229" s="5"/>
      <c r="B229" s="10" t="s">
        <v>54</v>
      </c>
      <c r="C229" s="5">
        <v>15</v>
      </c>
      <c r="D229" s="5">
        <v>185</v>
      </c>
      <c r="E229" s="16">
        <v>2.78</v>
      </c>
    </row>
    <row r="230" spans="1:5" ht="15.75" x14ac:dyDescent="0.25">
      <c r="A230" s="5">
        <v>349</v>
      </c>
      <c r="B230" s="10" t="s">
        <v>5</v>
      </c>
      <c r="C230" s="5">
        <v>200</v>
      </c>
      <c r="D230" s="5"/>
      <c r="E230" s="16">
        <v>0.96</v>
      </c>
    </row>
    <row r="231" spans="1:5" ht="15.75" x14ac:dyDescent="0.25">
      <c r="A231" s="5"/>
      <c r="B231" s="10" t="s">
        <v>41</v>
      </c>
      <c r="C231" s="5">
        <v>0.5</v>
      </c>
      <c r="D231" s="5">
        <v>630</v>
      </c>
      <c r="E231" s="16">
        <v>0.32</v>
      </c>
    </row>
    <row r="232" spans="1:5" ht="15.75" x14ac:dyDescent="0.25">
      <c r="A232" s="5"/>
      <c r="B232" s="21" t="s">
        <v>33</v>
      </c>
      <c r="C232" s="20">
        <v>15</v>
      </c>
      <c r="D232" s="20">
        <v>43</v>
      </c>
      <c r="E232" s="24">
        <v>0.65</v>
      </c>
    </row>
    <row r="233" spans="1:5" ht="15.75" x14ac:dyDescent="0.25">
      <c r="A233" s="5"/>
      <c r="B233" s="2" t="s">
        <v>16</v>
      </c>
      <c r="C233" s="3">
        <v>60</v>
      </c>
      <c r="D233" s="3">
        <v>28.11</v>
      </c>
      <c r="E233" s="23">
        <v>1.69</v>
      </c>
    </row>
    <row r="234" spans="1:5" ht="15.75" x14ac:dyDescent="0.25">
      <c r="A234" s="5"/>
      <c r="B234" s="2" t="s">
        <v>34</v>
      </c>
      <c r="C234" s="3"/>
      <c r="D234" s="3"/>
      <c r="E234" s="23">
        <v>40.25</v>
      </c>
    </row>
    <row r="235" spans="1:5" ht="15.75" x14ac:dyDescent="0.25">
      <c r="A235" s="48" t="s">
        <v>9</v>
      </c>
      <c r="B235" s="2"/>
      <c r="C235" s="3"/>
      <c r="D235" s="3"/>
      <c r="E235" s="23"/>
    </row>
    <row r="236" spans="1:5" ht="15.75" x14ac:dyDescent="0.25">
      <c r="A236" s="5" t="s">
        <v>13</v>
      </c>
      <c r="B236" s="2" t="s">
        <v>14</v>
      </c>
      <c r="C236" s="3">
        <v>100</v>
      </c>
      <c r="D236" s="3"/>
      <c r="E236" s="23">
        <v>6.27</v>
      </c>
    </row>
    <row r="237" spans="1:5" ht="15.75" x14ac:dyDescent="0.25">
      <c r="A237" s="5"/>
      <c r="B237" s="21" t="s">
        <v>42</v>
      </c>
      <c r="C237" s="20">
        <v>106.6</v>
      </c>
      <c r="D237" s="20">
        <v>21.7</v>
      </c>
      <c r="E237" s="24">
        <v>2.31</v>
      </c>
    </row>
    <row r="238" spans="1:5" ht="15.75" x14ac:dyDescent="0.25">
      <c r="A238" s="5"/>
      <c r="B238" s="2" t="s">
        <v>22</v>
      </c>
      <c r="C238" s="3">
        <v>20.8</v>
      </c>
      <c r="D238" s="3">
        <v>24</v>
      </c>
      <c r="E238" s="23">
        <v>0.5</v>
      </c>
    </row>
    <row r="239" spans="1:5" ht="15.75" x14ac:dyDescent="0.25">
      <c r="A239" s="5"/>
      <c r="B239" s="2" t="s">
        <v>47</v>
      </c>
      <c r="C239" s="3">
        <v>51</v>
      </c>
      <c r="D239" s="3">
        <v>55</v>
      </c>
      <c r="E239" s="23">
        <v>2.81</v>
      </c>
    </row>
    <row r="240" spans="1:5" ht="15.75" x14ac:dyDescent="0.25">
      <c r="A240" s="5"/>
      <c r="B240" s="2" t="s">
        <v>28</v>
      </c>
      <c r="C240" s="3">
        <v>7.5</v>
      </c>
      <c r="D240" s="3">
        <v>83.7</v>
      </c>
      <c r="E240" s="23">
        <v>0.63</v>
      </c>
    </row>
    <row r="241" spans="1:5" ht="15.75" x14ac:dyDescent="0.25">
      <c r="A241" s="5"/>
      <c r="B241" s="2" t="s">
        <v>25</v>
      </c>
      <c r="C241" s="3">
        <v>2</v>
      </c>
      <c r="D241" s="3">
        <v>12</v>
      </c>
      <c r="E241" s="23">
        <v>0.02</v>
      </c>
    </row>
    <row r="242" spans="1:5" ht="15.75" x14ac:dyDescent="0.25">
      <c r="A242" s="5">
        <v>74</v>
      </c>
      <c r="B242" s="21" t="s">
        <v>55</v>
      </c>
      <c r="C242" s="20" t="s">
        <v>59</v>
      </c>
      <c r="D242" s="20"/>
      <c r="E242" s="20">
        <v>6.12</v>
      </c>
    </row>
    <row r="243" spans="1:5" ht="15.75" x14ac:dyDescent="0.25">
      <c r="A243" s="5"/>
      <c r="B243" s="2" t="s">
        <v>56</v>
      </c>
      <c r="C243" s="3">
        <v>100</v>
      </c>
      <c r="D243" s="3">
        <v>21.6</v>
      </c>
      <c r="E243" s="3">
        <v>2.16</v>
      </c>
    </row>
    <row r="244" spans="1:5" ht="15.75" x14ac:dyDescent="0.25">
      <c r="A244" s="5"/>
      <c r="B244" s="2" t="s">
        <v>40</v>
      </c>
      <c r="C244" s="3">
        <v>2.7</v>
      </c>
      <c r="D244" s="3">
        <v>53</v>
      </c>
      <c r="E244" s="3">
        <v>0.14000000000000001</v>
      </c>
    </row>
    <row r="245" spans="1:5" ht="15.75" x14ac:dyDescent="0.25">
      <c r="A245" s="5"/>
      <c r="B245" s="21" t="s">
        <v>23</v>
      </c>
      <c r="C245" s="20">
        <v>12.5</v>
      </c>
      <c r="D245" s="20">
        <v>24.4</v>
      </c>
      <c r="E245" s="24">
        <v>0.31</v>
      </c>
    </row>
    <row r="246" spans="1:5" ht="15.75" x14ac:dyDescent="0.25">
      <c r="A246" s="5"/>
      <c r="B246" s="22" t="s">
        <v>22</v>
      </c>
      <c r="C246" s="42">
        <v>6</v>
      </c>
      <c r="D246" s="19">
        <v>24</v>
      </c>
      <c r="E246" s="40">
        <v>0.14000000000000001</v>
      </c>
    </row>
    <row r="247" spans="1:5" ht="15.75" x14ac:dyDescent="0.25">
      <c r="A247" s="5"/>
      <c r="B247" s="18" t="s">
        <v>57</v>
      </c>
      <c r="C247" s="17">
        <v>15.4</v>
      </c>
      <c r="D247" s="17">
        <v>48</v>
      </c>
      <c r="E247" s="19">
        <v>0.74</v>
      </c>
    </row>
    <row r="248" spans="1:5" ht="15.75" x14ac:dyDescent="0.25">
      <c r="A248" s="5"/>
      <c r="B248" s="10" t="s">
        <v>24</v>
      </c>
      <c r="C248" s="5">
        <v>5</v>
      </c>
      <c r="D248" s="5">
        <v>338</v>
      </c>
      <c r="E248" s="16">
        <v>1.69</v>
      </c>
    </row>
    <row r="249" spans="1:5" ht="15.75" x14ac:dyDescent="0.25">
      <c r="A249" s="5"/>
      <c r="B249" s="10" t="s">
        <v>54</v>
      </c>
      <c r="C249" s="5">
        <v>5</v>
      </c>
      <c r="D249" s="5">
        <v>185</v>
      </c>
      <c r="E249" s="16">
        <v>0.93</v>
      </c>
    </row>
    <row r="250" spans="1:5" ht="15.75" x14ac:dyDescent="0.25">
      <c r="A250" s="5"/>
      <c r="B250" s="10" t="s">
        <v>25</v>
      </c>
      <c r="C250" s="5">
        <v>1</v>
      </c>
      <c r="D250" s="5">
        <v>12</v>
      </c>
      <c r="E250" s="16">
        <v>0.01</v>
      </c>
    </row>
    <row r="251" spans="1:5" ht="15.75" x14ac:dyDescent="0.25">
      <c r="A251" s="5">
        <v>202</v>
      </c>
      <c r="B251" s="10" t="s">
        <v>17</v>
      </c>
      <c r="C251" s="5" t="s">
        <v>94</v>
      </c>
      <c r="D251" s="5"/>
      <c r="E251" s="16">
        <v>11.79</v>
      </c>
    </row>
    <row r="252" spans="1:5" ht="15.75" x14ac:dyDescent="0.25">
      <c r="A252" s="5"/>
      <c r="B252" s="10" t="s">
        <v>26</v>
      </c>
      <c r="C252" s="5">
        <v>51.4</v>
      </c>
      <c r="D252" s="5">
        <v>181</v>
      </c>
      <c r="E252" s="16">
        <v>9.3000000000000007</v>
      </c>
    </row>
    <row r="253" spans="1:5" ht="15.75" x14ac:dyDescent="0.25">
      <c r="A253" s="5"/>
      <c r="B253" s="10" t="s">
        <v>58</v>
      </c>
      <c r="C253" s="5">
        <v>11</v>
      </c>
      <c r="D253" s="5">
        <v>23.12</v>
      </c>
      <c r="E253" s="16">
        <v>0.25</v>
      </c>
    </row>
    <row r="254" spans="1:5" ht="15.75" x14ac:dyDescent="0.25">
      <c r="A254" s="5"/>
      <c r="B254" s="21" t="s">
        <v>53</v>
      </c>
      <c r="C254" s="20">
        <v>5</v>
      </c>
      <c r="D254" s="20">
        <v>39.909999999999997</v>
      </c>
      <c r="E254" s="24">
        <v>0.2</v>
      </c>
    </row>
    <row r="255" spans="1:5" ht="15.75" x14ac:dyDescent="0.25">
      <c r="A255" s="5"/>
      <c r="B255" s="2" t="s">
        <v>28</v>
      </c>
      <c r="C255" s="3">
        <v>3.8</v>
      </c>
      <c r="D255" s="3">
        <v>83.7</v>
      </c>
      <c r="E255" s="23">
        <v>0.32</v>
      </c>
    </row>
    <row r="256" spans="1:5" ht="15.75" x14ac:dyDescent="0.25">
      <c r="A256" s="5"/>
      <c r="B256" s="2" t="s">
        <v>24</v>
      </c>
      <c r="C256" s="3">
        <v>5</v>
      </c>
      <c r="D256" s="3">
        <v>338</v>
      </c>
      <c r="E256" s="23">
        <v>1.69</v>
      </c>
    </row>
    <row r="257" spans="1:5" ht="15.75" x14ac:dyDescent="0.25">
      <c r="A257" s="5"/>
      <c r="B257" s="2" t="s">
        <v>25</v>
      </c>
      <c r="C257" s="3">
        <v>2</v>
      </c>
      <c r="D257" s="3">
        <v>12</v>
      </c>
      <c r="E257" s="23">
        <v>0.02</v>
      </c>
    </row>
    <row r="258" spans="1:5" ht="15.75" x14ac:dyDescent="0.25">
      <c r="A258" s="5">
        <v>298</v>
      </c>
      <c r="B258" s="2" t="s">
        <v>11</v>
      </c>
      <c r="C258" s="3">
        <v>200</v>
      </c>
      <c r="D258" s="3"/>
      <c r="E258" s="23">
        <v>9.08</v>
      </c>
    </row>
    <row r="259" spans="1:5" ht="15.75" x14ac:dyDescent="0.25">
      <c r="A259" s="5"/>
      <c r="B259" s="21" t="s">
        <v>61</v>
      </c>
      <c r="C259" s="20">
        <v>228</v>
      </c>
      <c r="D259" s="20">
        <v>21.6</v>
      </c>
      <c r="E259" s="24">
        <v>4.92</v>
      </c>
    </row>
    <row r="260" spans="1:5" ht="15.75" x14ac:dyDescent="0.25">
      <c r="A260" s="5"/>
      <c r="B260" s="2" t="s">
        <v>29</v>
      </c>
      <c r="C260" s="3">
        <v>31.6</v>
      </c>
      <c r="D260" s="3">
        <v>56</v>
      </c>
      <c r="E260" s="23">
        <v>1.77</v>
      </c>
    </row>
    <row r="261" spans="1:5" ht="15.75" x14ac:dyDescent="0.25">
      <c r="A261" s="5"/>
      <c r="B261" s="2" t="s">
        <v>24</v>
      </c>
      <c r="C261" s="3">
        <v>7</v>
      </c>
      <c r="D261" s="3">
        <v>338</v>
      </c>
      <c r="E261" s="23">
        <v>2.37</v>
      </c>
    </row>
    <row r="262" spans="1:5" ht="15.75" x14ac:dyDescent="0.25">
      <c r="A262" s="5"/>
      <c r="B262" s="2" t="s">
        <v>30</v>
      </c>
      <c r="C262" s="3">
        <v>2</v>
      </c>
      <c r="D262" s="3">
        <v>12</v>
      </c>
      <c r="E262" s="23">
        <v>0.02</v>
      </c>
    </row>
    <row r="263" spans="1:5" ht="15.75" x14ac:dyDescent="0.25">
      <c r="A263" s="5">
        <v>330</v>
      </c>
      <c r="B263" s="2" t="s">
        <v>12</v>
      </c>
      <c r="C263" s="3">
        <v>200</v>
      </c>
      <c r="D263" s="3"/>
      <c r="E263" s="23">
        <v>5.3</v>
      </c>
    </row>
    <row r="264" spans="1:5" ht="15.75" x14ac:dyDescent="0.25">
      <c r="A264" s="5"/>
      <c r="B264" s="21" t="s">
        <v>32</v>
      </c>
      <c r="C264" s="20">
        <v>20</v>
      </c>
      <c r="D264" s="20">
        <v>222</v>
      </c>
      <c r="E264" s="20">
        <v>4.4400000000000004</v>
      </c>
    </row>
    <row r="265" spans="1:5" ht="15.75" x14ac:dyDescent="0.25">
      <c r="A265" s="5"/>
      <c r="B265" s="2" t="s">
        <v>33</v>
      </c>
      <c r="C265" s="3">
        <v>20</v>
      </c>
      <c r="D265" s="3">
        <v>43</v>
      </c>
      <c r="E265" s="3">
        <v>0.86</v>
      </c>
    </row>
    <row r="266" spans="1:5" ht="15.75" x14ac:dyDescent="0.25">
      <c r="A266" s="5"/>
      <c r="B266" s="2" t="s">
        <v>16</v>
      </c>
      <c r="C266" s="3">
        <v>60</v>
      </c>
      <c r="D266" s="3">
        <v>28.11</v>
      </c>
      <c r="E266" s="3">
        <v>1.69</v>
      </c>
    </row>
    <row r="267" spans="1:5" ht="15.75" x14ac:dyDescent="0.25">
      <c r="A267" s="5"/>
      <c r="B267" s="21" t="s">
        <v>34</v>
      </c>
      <c r="C267" s="20"/>
      <c r="D267" s="20"/>
      <c r="E267" s="24">
        <v>40.25</v>
      </c>
    </row>
    <row r="268" spans="1:5" ht="15.75" x14ac:dyDescent="0.25">
      <c r="A268" s="1"/>
      <c r="B268" s="1"/>
      <c r="C268" s="1"/>
      <c r="D268" s="1"/>
      <c r="E268" s="1"/>
    </row>
    <row r="269" spans="1:5" ht="15.75" x14ac:dyDescent="0.25">
      <c r="A269" s="1"/>
      <c r="B269" s="1"/>
      <c r="C269" s="1"/>
      <c r="D269" s="1"/>
      <c r="E269" s="1"/>
    </row>
    <row r="270" spans="1:5" ht="15.75" x14ac:dyDescent="0.25">
      <c r="A270" s="1"/>
      <c r="B270" s="1"/>
      <c r="C270" s="1"/>
      <c r="D270" s="1"/>
      <c r="E270" s="1"/>
    </row>
    <row r="271" spans="1:5" ht="15.75" x14ac:dyDescent="0.25">
      <c r="A271" s="1"/>
      <c r="B271" s="1"/>
      <c r="C271" s="1"/>
      <c r="D271" s="1"/>
      <c r="E271" s="1"/>
    </row>
    <row r="272" spans="1:5" ht="15.75" x14ac:dyDescent="0.25">
      <c r="A272" s="1"/>
      <c r="B272" s="1"/>
      <c r="C272" s="1"/>
      <c r="D272" s="1"/>
      <c r="E272" s="1"/>
    </row>
    <row r="273" spans="1:5" ht="15.75" x14ac:dyDescent="0.25">
      <c r="A273" s="1"/>
      <c r="B273" s="1"/>
      <c r="C273" s="1"/>
      <c r="D273" s="1"/>
      <c r="E273" s="1"/>
    </row>
    <row r="274" spans="1:5" ht="15.75" x14ac:dyDescent="0.25">
      <c r="A274" s="1"/>
      <c r="B274" s="1"/>
      <c r="C274" s="1"/>
      <c r="D274" s="1"/>
      <c r="E274" s="1"/>
    </row>
    <row r="275" spans="1:5" ht="15.75" x14ac:dyDescent="0.25">
      <c r="A275" s="1"/>
      <c r="B275" s="1"/>
      <c r="C275" s="1"/>
      <c r="D275" s="1"/>
      <c r="E275" s="1"/>
    </row>
    <row r="276" spans="1:5" ht="15.75" x14ac:dyDescent="0.25">
      <c r="A276" s="1"/>
      <c r="B276" s="1"/>
      <c r="C276" s="1"/>
      <c r="D276" s="1"/>
      <c r="E276" s="1"/>
    </row>
    <row r="277" spans="1:5" ht="15.75" x14ac:dyDescent="0.25">
      <c r="A277" s="1"/>
      <c r="B277" s="1"/>
      <c r="C277" s="1"/>
      <c r="D277" s="1"/>
      <c r="E277" s="1"/>
    </row>
    <row r="278" spans="1:5" ht="15.75" x14ac:dyDescent="0.25">
      <c r="A278" s="1"/>
      <c r="B278" s="1"/>
      <c r="C278" s="1"/>
      <c r="D278" s="1"/>
      <c r="E278" s="1"/>
    </row>
    <row r="279" spans="1:5" ht="15.75" x14ac:dyDescent="0.25">
      <c r="A279" s="1"/>
      <c r="B279" s="1"/>
      <c r="C279" s="1"/>
      <c r="D279" s="1"/>
      <c r="E279" s="1"/>
    </row>
    <row r="280" spans="1:5" ht="15.75" x14ac:dyDescent="0.25">
      <c r="A280" s="1"/>
      <c r="B280" s="1"/>
      <c r="C280" s="1"/>
      <c r="D280" s="1"/>
      <c r="E280" s="1"/>
    </row>
    <row r="281" spans="1:5" ht="15.75" x14ac:dyDescent="0.25">
      <c r="A281" s="1"/>
      <c r="B281" s="1"/>
      <c r="C281" s="1"/>
      <c r="D281" s="1"/>
      <c r="E281" s="1"/>
    </row>
    <row r="282" spans="1:5" ht="15.75" x14ac:dyDescent="0.25">
      <c r="A282" s="1"/>
      <c r="B282" s="1"/>
      <c r="C282" s="1"/>
      <c r="D282" s="1"/>
      <c r="E282" s="1"/>
    </row>
    <row r="283" spans="1:5" ht="15.75" x14ac:dyDescent="0.25">
      <c r="A283" s="1"/>
      <c r="B283" s="1"/>
      <c r="C283" s="1"/>
      <c r="D283" s="1"/>
      <c r="E283" s="1"/>
    </row>
    <row r="284" spans="1:5" ht="15.75" x14ac:dyDescent="0.25">
      <c r="A284" s="1"/>
      <c r="B284" s="1"/>
      <c r="C284" s="1"/>
      <c r="D284" s="1"/>
      <c r="E284" s="1"/>
    </row>
    <row r="285" spans="1:5" ht="15.75" x14ac:dyDescent="0.25">
      <c r="A285" s="1"/>
      <c r="B285" s="1"/>
      <c r="C285" s="1"/>
      <c r="D285" s="1"/>
      <c r="E285" s="1"/>
    </row>
    <row r="286" spans="1:5" ht="15.75" x14ac:dyDescent="0.25">
      <c r="A286" s="1"/>
      <c r="B286" s="1"/>
      <c r="C286" s="1"/>
      <c r="D286" s="1"/>
      <c r="E286" s="1"/>
    </row>
    <row r="287" spans="1:5" ht="15.75" x14ac:dyDescent="0.25">
      <c r="A287" s="1"/>
      <c r="B287" s="1"/>
      <c r="C287" s="1"/>
      <c r="D287" s="1"/>
      <c r="E287" s="1"/>
    </row>
    <row r="288" spans="1:5" ht="15.75" x14ac:dyDescent="0.25">
      <c r="A288" s="1"/>
      <c r="B288" s="1"/>
      <c r="C288" s="1"/>
      <c r="D288" s="1"/>
      <c r="E288" s="1"/>
    </row>
    <row r="289" spans="1:5" ht="15.75" x14ac:dyDescent="0.25">
      <c r="A289" s="1"/>
      <c r="B289" s="1"/>
      <c r="C289" s="1"/>
      <c r="D289" s="1"/>
      <c r="E289" s="1"/>
    </row>
    <row r="290" spans="1:5" ht="15.75" x14ac:dyDescent="0.25">
      <c r="A290" s="1"/>
      <c r="B290" s="1"/>
      <c r="C290" s="1"/>
      <c r="D290" s="1"/>
      <c r="E290" s="1"/>
    </row>
    <row r="291" spans="1:5" ht="15.75" x14ac:dyDescent="0.25">
      <c r="A291" s="1"/>
      <c r="B291" s="1"/>
      <c r="C291" s="1"/>
      <c r="D291" s="1"/>
      <c r="E291" s="1"/>
    </row>
    <row r="292" spans="1:5" ht="15.75" x14ac:dyDescent="0.25">
      <c r="A292" s="1"/>
      <c r="B292" s="1"/>
      <c r="C292" s="1"/>
      <c r="D292" s="1"/>
      <c r="E292" s="1"/>
    </row>
    <row r="293" spans="1:5" ht="15.75" x14ac:dyDescent="0.25">
      <c r="A293" s="1"/>
      <c r="B293" s="1"/>
      <c r="C293" s="1"/>
      <c r="D293" s="1"/>
      <c r="E293" s="1"/>
    </row>
    <row r="294" spans="1:5" ht="15.75" x14ac:dyDescent="0.25">
      <c r="A294" s="1"/>
      <c r="B294" s="1"/>
      <c r="C294" s="1"/>
      <c r="D294" s="1"/>
      <c r="E294" s="1"/>
    </row>
    <row r="295" spans="1:5" ht="15.75" x14ac:dyDescent="0.25">
      <c r="A295" s="1"/>
      <c r="B295" s="1"/>
      <c r="C295" s="1"/>
      <c r="D295" s="1"/>
      <c r="E295" s="1"/>
    </row>
    <row r="296" spans="1:5" ht="15.75" x14ac:dyDescent="0.25">
      <c r="A296" s="1"/>
      <c r="B296" s="1"/>
      <c r="C296" s="1"/>
      <c r="D296" s="1"/>
      <c r="E296" s="1"/>
    </row>
    <row r="297" spans="1:5" ht="15.75" x14ac:dyDescent="0.25">
      <c r="A297" s="1"/>
      <c r="B297" s="1"/>
      <c r="C297" s="1"/>
      <c r="D297" s="1"/>
      <c r="E297" s="1"/>
    </row>
    <row r="298" spans="1:5" ht="15.75" x14ac:dyDescent="0.25">
      <c r="A298" s="1"/>
      <c r="B298" s="1"/>
      <c r="C298" s="1"/>
      <c r="D298" s="1"/>
      <c r="E298" s="1"/>
    </row>
    <row r="299" spans="1:5" ht="15.75" x14ac:dyDescent="0.25">
      <c r="A299" s="1"/>
      <c r="B299" s="1"/>
      <c r="C299" s="1"/>
      <c r="D299" s="1"/>
      <c r="E299" s="1"/>
    </row>
    <row r="300" spans="1:5" ht="15.75" x14ac:dyDescent="0.25">
      <c r="A300" s="1"/>
      <c r="B300" s="1"/>
      <c r="C300" s="1"/>
      <c r="D300" s="1"/>
      <c r="E300" s="1"/>
    </row>
    <row r="301" spans="1:5" ht="15.75" x14ac:dyDescent="0.25">
      <c r="A301" s="1"/>
      <c r="B301" s="1"/>
      <c r="C301" s="1"/>
      <c r="D301" s="1"/>
      <c r="E301" s="1"/>
    </row>
    <row r="302" spans="1:5" ht="15.75" x14ac:dyDescent="0.25">
      <c r="A302" s="1"/>
      <c r="B302" s="1"/>
      <c r="C302" s="1"/>
      <c r="D302" s="1"/>
      <c r="E302" s="1"/>
    </row>
    <row r="303" spans="1:5" ht="15.75" x14ac:dyDescent="0.25">
      <c r="A303" s="1"/>
      <c r="B303" s="1"/>
      <c r="C303" s="1"/>
      <c r="D303" s="1"/>
      <c r="E303" s="1"/>
    </row>
    <row r="304" spans="1:5" ht="15.75" x14ac:dyDescent="0.25">
      <c r="A304" s="1"/>
      <c r="B304" s="1"/>
      <c r="C304" s="1"/>
      <c r="D304" s="1"/>
      <c r="E304" s="1"/>
    </row>
    <row r="305" spans="1:5" ht="15.75" x14ac:dyDescent="0.25">
      <c r="A305" s="1"/>
      <c r="B305" s="1"/>
      <c r="C305" s="1"/>
      <c r="D305" s="1"/>
      <c r="E305" s="1"/>
    </row>
    <row r="306" spans="1:5" ht="15.75" x14ac:dyDescent="0.25">
      <c r="A306" s="1"/>
      <c r="B306" s="1"/>
      <c r="C306" s="1"/>
      <c r="D306" s="1"/>
      <c r="E306" s="1"/>
    </row>
    <row r="307" spans="1:5" ht="15.75" x14ac:dyDescent="0.25">
      <c r="A307" s="1"/>
      <c r="B307" s="1"/>
      <c r="C307" s="1"/>
      <c r="D307" s="1"/>
      <c r="E307" s="1"/>
    </row>
    <row r="308" spans="1:5" ht="15.75" x14ac:dyDescent="0.25">
      <c r="A308" s="1"/>
      <c r="B308" s="1"/>
      <c r="C308" s="1"/>
      <c r="D308" s="1"/>
      <c r="E308" s="1"/>
    </row>
    <row r="309" spans="1:5" ht="15.75" x14ac:dyDescent="0.25">
      <c r="A309" s="1"/>
      <c r="B309" s="1"/>
      <c r="C309" s="1"/>
      <c r="D309" s="1"/>
      <c r="E309" s="1"/>
    </row>
    <row r="310" spans="1:5" ht="15.75" x14ac:dyDescent="0.25">
      <c r="A310" s="1"/>
      <c r="B310" s="1"/>
      <c r="C310" s="1"/>
      <c r="D310" s="1"/>
      <c r="E310" s="1"/>
    </row>
    <row r="311" spans="1:5" ht="15.75" x14ac:dyDescent="0.25">
      <c r="A311" s="1"/>
      <c r="B311" s="1"/>
      <c r="C311" s="1"/>
      <c r="D311" s="1"/>
      <c r="E311" s="1"/>
    </row>
    <row r="312" spans="1:5" ht="15.75" x14ac:dyDescent="0.25">
      <c r="A312" s="1"/>
      <c r="B312" s="1"/>
      <c r="C312" s="1"/>
      <c r="D312" s="1"/>
      <c r="E312" s="1"/>
    </row>
    <row r="313" spans="1:5" ht="15.75" x14ac:dyDescent="0.25">
      <c r="A313" s="1"/>
      <c r="B313" s="1"/>
      <c r="C313" s="1"/>
      <c r="D313" s="1"/>
      <c r="E313" s="1"/>
    </row>
    <row r="314" spans="1:5" ht="15.75" x14ac:dyDescent="0.25">
      <c r="A314" s="1"/>
      <c r="B314" s="1"/>
      <c r="C314" s="1"/>
      <c r="D314" s="1"/>
      <c r="E314" s="1"/>
    </row>
    <row r="315" spans="1:5" ht="15.75" x14ac:dyDescent="0.25">
      <c r="A315" s="1"/>
      <c r="B315" s="1"/>
      <c r="C315" s="1"/>
      <c r="D315" s="1"/>
      <c r="E315" s="1"/>
    </row>
    <row r="316" spans="1:5" ht="15.75" x14ac:dyDescent="0.25">
      <c r="A316" s="1"/>
      <c r="B316" s="1"/>
      <c r="C316" s="1"/>
      <c r="D316" s="1"/>
      <c r="E316" s="1"/>
    </row>
    <row r="317" spans="1:5" ht="15.75" x14ac:dyDescent="0.25">
      <c r="A317" s="1"/>
      <c r="B317" s="1"/>
      <c r="C317" s="1"/>
      <c r="D317" s="1"/>
      <c r="E317" s="1"/>
    </row>
    <row r="318" spans="1:5" ht="15.75" x14ac:dyDescent="0.25">
      <c r="A318" s="1"/>
      <c r="B318" s="1"/>
      <c r="C318" s="1"/>
      <c r="D318" s="1"/>
      <c r="E318" s="1"/>
    </row>
    <row r="319" spans="1:5" ht="15.75" x14ac:dyDescent="0.25">
      <c r="A319" s="1"/>
      <c r="B319" s="1"/>
      <c r="C319" s="1"/>
      <c r="D319" s="1"/>
      <c r="E319" s="1"/>
    </row>
    <row r="320" spans="1:5" ht="15.75" x14ac:dyDescent="0.25">
      <c r="A320" s="1"/>
      <c r="B320" s="1"/>
      <c r="C320" s="1"/>
      <c r="D320" s="1"/>
      <c r="E320" s="1"/>
    </row>
    <row r="321" spans="1:5" ht="15.75" x14ac:dyDescent="0.25">
      <c r="A321" s="1"/>
      <c r="B321" s="1"/>
      <c r="C321" s="1"/>
      <c r="D321" s="1"/>
      <c r="E321" s="1"/>
    </row>
    <row r="322" spans="1:5" ht="15.75" x14ac:dyDescent="0.25">
      <c r="A322" s="1"/>
      <c r="B322" s="1"/>
      <c r="C322" s="1"/>
      <c r="D322" s="1"/>
      <c r="E322" s="1"/>
    </row>
    <row r="323" spans="1:5" ht="15.75" x14ac:dyDescent="0.25">
      <c r="A323" s="1"/>
      <c r="B323" s="1"/>
      <c r="C323" s="1"/>
      <c r="D323" s="1"/>
      <c r="E323" s="1"/>
    </row>
    <row r="324" spans="1:5" ht="15.75" x14ac:dyDescent="0.25">
      <c r="A324" s="1"/>
      <c r="B324" s="1"/>
      <c r="C324" s="1"/>
      <c r="D324" s="1"/>
      <c r="E324" s="1"/>
    </row>
    <row r="325" spans="1:5" ht="15.75" x14ac:dyDescent="0.25">
      <c r="A325" s="1"/>
      <c r="B325" s="1"/>
      <c r="C325" s="1"/>
      <c r="D325" s="1"/>
      <c r="E325" s="1"/>
    </row>
    <row r="326" spans="1:5" ht="15.75" x14ac:dyDescent="0.25">
      <c r="A326" s="1"/>
      <c r="B326" s="1"/>
      <c r="C326" s="1"/>
      <c r="D326" s="1"/>
      <c r="E326" s="1"/>
    </row>
  </sheetData>
  <mergeCells count="2">
    <mergeCell ref="A2:E2"/>
    <mergeCell ref="A1:E1"/>
  </mergeCells>
  <pageMargins left="0.31496062992125984" right="0.23622047244094491" top="0.31496062992125984" bottom="0.39370078740157483" header="0.31496062992125984" footer="0.31496062992125984"/>
  <pageSetup paperSize="9" scale="61" orientation="portrait" r:id="rId1"/>
  <rowBreaks count="3" manualBreakCount="3">
    <brk id="76" max="4" man="1"/>
    <brk id="159" max="4" man="1"/>
    <brk id="23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8"/>
  <sheetViews>
    <sheetView view="pageBreakPreview" zoomScale="66" zoomScaleNormal="100" zoomScaleSheetLayoutView="66" workbookViewId="0">
      <pane ySplit="2" topLeftCell="A111" activePane="bottomLeft" state="frozen"/>
      <selection pane="bottomLeft" activeCell="K130" sqref="K130"/>
    </sheetView>
  </sheetViews>
  <sheetFormatPr defaultRowHeight="15" x14ac:dyDescent="0.25"/>
  <cols>
    <col min="1" max="1" width="10" customWidth="1"/>
    <col min="2" max="2" width="29.7109375" customWidth="1"/>
    <col min="3" max="3" width="14" customWidth="1"/>
    <col min="4" max="4" width="11.5703125" customWidth="1"/>
    <col min="5" max="5" width="18.5703125" customWidth="1"/>
    <col min="6" max="6" width="14.140625" customWidth="1"/>
    <col min="14" max="14" width="13.7109375" customWidth="1"/>
  </cols>
  <sheetData>
    <row r="1" spans="1:24" ht="24" customHeight="1" x14ac:dyDescent="0.35">
      <c r="A1" s="123" t="s">
        <v>96</v>
      </c>
      <c r="B1" s="123"/>
      <c r="C1" s="123"/>
      <c r="D1" s="123"/>
      <c r="E1" s="123"/>
      <c r="F1" s="123"/>
    </row>
    <row r="2" spans="1:24" ht="51.75" customHeight="1" x14ac:dyDescent="0.25">
      <c r="A2" s="72" t="s">
        <v>0</v>
      </c>
      <c r="B2" s="5" t="s">
        <v>1</v>
      </c>
      <c r="C2" s="5" t="s">
        <v>100</v>
      </c>
      <c r="D2" s="44" t="s">
        <v>97</v>
      </c>
      <c r="E2" s="44" t="s">
        <v>109</v>
      </c>
      <c r="F2" s="44" t="s">
        <v>99</v>
      </c>
    </row>
    <row r="3" spans="1:24" ht="19.5" x14ac:dyDescent="0.35">
      <c r="A3" s="133" t="s">
        <v>103</v>
      </c>
      <c r="B3" s="135"/>
      <c r="C3" s="15"/>
      <c r="D3" s="41"/>
      <c r="E3" s="41"/>
      <c r="F3" s="15"/>
      <c r="H3" s="125" t="s">
        <v>110</v>
      </c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7"/>
    </row>
    <row r="4" spans="1:24" ht="16.5" customHeight="1" x14ac:dyDescent="0.25">
      <c r="A4" s="5"/>
      <c r="B4" s="49" t="s">
        <v>31</v>
      </c>
      <c r="C4" s="73" t="s">
        <v>101</v>
      </c>
      <c r="D4" s="50">
        <v>78.75</v>
      </c>
      <c r="E4" s="50">
        <v>48</v>
      </c>
      <c r="F4" s="51">
        <f>E4*D4/1000</f>
        <v>3.78</v>
      </c>
      <c r="H4" s="77" t="s">
        <v>58</v>
      </c>
      <c r="I4" s="77" t="s">
        <v>27</v>
      </c>
      <c r="J4" s="77" t="s">
        <v>111</v>
      </c>
      <c r="K4" s="77" t="s">
        <v>33</v>
      </c>
      <c r="L4" s="77" t="s">
        <v>112</v>
      </c>
      <c r="M4" s="77" t="s">
        <v>113</v>
      </c>
      <c r="N4" s="77" t="s">
        <v>114</v>
      </c>
      <c r="O4" s="77" t="s">
        <v>115</v>
      </c>
      <c r="P4" s="77" t="s">
        <v>116</v>
      </c>
      <c r="Q4" s="77" t="s">
        <v>117</v>
      </c>
      <c r="R4" s="77" t="s">
        <v>37</v>
      </c>
      <c r="S4" s="77" t="s">
        <v>29</v>
      </c>
      <c r="T4" s="77" t="s">
        <v>52</v>
      </c>
      <c r="U4" s="77" t="s">
        <v>118</v>
      </c>
      <c r="V4" s="77" t="s">
        <v>119</v>
      </c>
      <c r="W4" s="77" t="s">
        <v>120</v>
      </c>
      <c r="X4" s="77" t="s">
        <v>41</v>
      </c>
    </row>
    <row r="5" spans="1:24" ht="16.5" customHeight="1" x14ac:dyDescent="0.25">
      <c r="A5" s="5"/>
      <c r="B5" s="49" t="s">
        <v>10</v>
      </c>
      <c r="C5" s="73" t="s">
        <v>102</v>
      </c>
      <c r="D5" s="71">
        <v>0.5</v>
      </c>
      <c r="E5" s="50">
        <v>6.32</v>
      </c>
      <c r="F5" s="51">
        <f>E5/2</f>
        <v>3.16</v>
      </c>
      <c r="H5" s="77">
        <v>30</v>
      </c>
      <c r="I5" s="77">
        <v>3.3</v>
      </c>
      <c r="J5" s="77">
        <v>20.25</v>
      </c>
      <c r="K5" s="77">
        <v>20</v>
      </c>
      <c r="L5" s="77">
        <v>5</v>
      </c>
      <c r="M5" s="77">
        <v>3.3</v>
      </c>
      <c r="N5" s="77">
        <v>66.75</v>
      </c>
      <c r="O5" s="77">
        <v>78.75</v>
      </c>
      <c r="P5" s="77"/>
      <c r="Q5" s="77">
        <v>20</v>
      </c>
      <c r="R5" s="77">
        <v>0.5</v>
      </c>
      <c r="S5" s="77">
        <v>31.6</v>
      </c>
      <c r="T5" s="77"/>
      <c r="U5" s="77"/>
      <c r="V5" s="77"/>
      <c r="W5" s="77">
        <v>81</v>
      </c>
      <c r="X5" s="77"/>
    </row>
    <row r="6" spans="1:24" ht="31.5" x14ac:dyDescent="0.25">
      <c r="A6" s="17">
        <v>81</v>
      </c>
      <c r="B6" s="52" t="s">
        <v>72</v>
      </c>
      <c r="C6" s="74" t="s">
        <v>101</v>
      </c>
      <c r="D6" s="53">
        <v>250</v>
      </c>
      <c r="E6" s="53"/>
      <c r="F6" s="50">
        <f>F7+F8+F9+F10++F11+F12</f>
        <v>4.3701499999999998</v>
      </c>
      <c r="H6" s="77"/>
      <c r="I6" s="77"/>
      <c r="J6" s="77"/>
      <c r="K6" s="77"/>
      <c r="L6" s="77">
        <v>5</v>
      </c>
      <c r="M6" s="77"/>
      <c r="N6" s="77">
        <v>228</v>
      </c>
      <c r="O6" s="77">
        <v>12</v>
      </c>
      <c r="P6" s="77"/>
      <c r="Q6" s="77"/>
      <c r="R6" s="77"/>
      <c r="S6" s="77"/>
      <c r="T6" s="77"/>
      <c r="U6" s="77"/>
      <c r="V6" s="77"/>
      <c r="W6" s="77"/>
      <c r="X6" s="77"/>
    </row>
    <row r="7" spans="1:24" ht="15.75" x14ac:dyDescent="0.25">
      <c r="A7" s="5"/>
      <c r="B7" s="54" t="s">
        <v>61</v>
      </c>
      <c r="C7" s="75" t="s">
        <v>101</v>
      </c>
      <c r="D7" s="55">
        <v>66.75</v>
      </c>
      <c r="E7" s="55">
        <v>21.3</v>
      </c>
      <c r="F7" s="56">
        <f>E7*D7/1000</f>
        <v>1.421775</v>
      </c>
      <c r="H7" s="77"/>
      <c r="I7" s="77"/>
      <c r="J7" s="77"/>
      <c r="K7" s="77"/>
      <c r="L7" s="77"/>
      <c r="M7" s="77"/>
      <c r="N7" s="77"/>
      <c r="O7" s="77">
        <v>12.5</v>
      </c>
      <c r="P7" s="77"/>
      <c r="Q7" s="77"/>
      <c r="R7" s="77"/>
      <c r="S7" s="77"/>
      <c r="T7" s="77"/>
      <c r="U7" s="77"/>
      <c r="V7" s="77"/>
      <c r="W7" s="77"/>
      <c r="X7" s="77"/>
    </row>
    <row r="8" spans="1:24" ht="15.75" x14ac:dyDescent="0.25">
      <c r="A8" s="5"/>
      <c r="B8" s="54" t="s">
        <v>73</v>
      </c>
      <c r="C8" s="75" t="s">
        <v>101</v>
      </c>
      <c r="D8" s="55">
        <v>20.25</v>
      </c>
      <c r="E8" s="55">
        <v>26.5</v>
      </c>
      <c r="F8" s="56">
        <f t="shared" ref="F8:F12" si="0">E8*D8/1000</f>
        <v>0.53662500000000002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spans="1:24" ht="15.75" x14ac:dyDescent="0.25">
      <c r="A9" s="5"/>
      <c r="B9" s="54" t="s">
        <v>22</v>
      </c>
      <c r="C9" s="75" t="s">
        <v>101</v>
      </c>
      <c r="D9" s="55">
        <v>12</v>
      </c>
      <c r="E9" s="55">
        <v>26</v>
      </c>
      <c r="F9" s="56">
        <f t="shared" si="0"/>
        <v>0.312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spans="1:24" ht="15.75" x14ac:dyDescent="0.25">
      <c r="A10" s="5"/>
      <c r="B10" s="54" t="s">
        <v>23</v>
      </c>
      <c r="C10" s="75" t="s">
        <v>101</v>
      </c>
      <c r="D10" s="55">
        <v>12.5</v>
      </c>
      <c r="E10" s="55">
        <v>27.7</v>
      </c>
      <c r="F10" s="56">
        <f t="shared" si="0"/>
        <v>0.34625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spans="1:24" ht="15.75" x14ac:dyDescent="0.25">
      <c r="A11" s="5"/>
      <c r="B11" s="54" t="s">
        <v>24</v>
      </c>
      <c r="C11" s="75" t="s">
        <v>101</v>
      </c>
      <c r="D11" s="55">
        <v>5</v>
      </c>
      <c r="E11" s="55">
        <v>348</v>
      </c>
      <c r="F11" s="56">
        <f t="shared" si="0"/>
        <v>1.74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spans="1:24" ht="18" customHeight="1" thickBot="1" x14ac:dyDescent="0.3">
      <c r="A12" s="5"/>
      <c r="B12" s="54" t="s">
        <v>25</v>
      </c>
      <c r="C12" s="75" t="s">
        <v>101</v>
      </c>
      <c r="D12" s="55">
        <v>1</v>
      </c>
      <c r="E12" s="55">
        <v>13.5</v>
      </c>
      <c r="F12" s="56">
        <f t="shared" si="0"/>
        <v>1.35E-2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24" ht="16.5" thickBot="1" x14ac:dyDescent="0.3">
      <c r="A13" s="20">
        <v>195</v>
      </c>
      <c r="B13" s="57" t="s">
        <v>4</v>
      </c>
      <c r="C13" s="74" t="s">
        <v>101</v>
      </c>
      <c r="D13" s="30">
        <v>52</v>
      </c>
      <c r="E13" s="30"/>
      <c r="F13" s="32">
        <f>F14+F15+F16+F17</f>
        <v>15.120813</v>
      </c>
      <c r="G13" t="s">
        <v>121</v>
      </c>
      <c r="H13" s="79">
        <f t="shared" ref="H13:O13" si="1">SUM(H5:H12)</f>
        <v>30</v>
      </c>
      <c r="I13" s="80">
        <f t="shared" si="1"/>
        <v>3.3</v>
      </c>
      <c r="J13" s="80">
        <f t="shared" si="1"/>
        <v>20.25</v>
      </c>
      <c r="K13" s="80">
        <f t="shared" si="1"/>
        <v>20</v>
      </c>
      <c r="L13" s="80">
        <f t="shared" si="1"/>
        <v>10</v>
      </c>
      <c r="M13" s="80">
        <f t="shared" si="1"/>
        <v>3.3</v>
      </c>
      <c r="N13" s="80">
        <f t="shared" si="1"/>
        <v>294.75</v>
      </c>
      <c r="O13" s="80">
        <f t="shared" si="1"/>
        <v>103.25</v>
      </c>
      <c r="P13" s="80"/>
      <c r="Q13" s="80">
        <f>SUM(Q5:Q12)</f>
        <v>20</v>
      </c>
      <c r="R13" s="80">
        <f>SUM(R5:R12)</f>
        <v>0.5</v>
      </c>
      <c r="S13" s="80">
        <f>SUM(S5:S12)</f>
        <v>31.6</v>
      </c>
      <c r="T13" s="80"/>
      <c r="U13" s="80"/>
      <c r="V13" s="80"/>
      <c r="W13" s="80">
        <f>SUM(W5:W12)</f>
        <v>81</v>
      </c>
      <c r="X13" s="81"/>
    </row>
    <row r="14" spans="1:24" ht="15.75" x14ac:dyDescent="0.25">
      <c r="A14" s="3"/>
      <c r="B14" s="58" t="s">
        <v>26</v>
      </c>
      <c r="C14" s="75" t="s">
        <v>101</v>
      </c>
      <c r="D14" s="11">
        <v>81</v>
      </c>
      <c r="E14" s="11">
        <v>182</v>
      </c>
      <c r="F14" s="59">
        <f>E14*D14/1000</f>
        <v>14.742000000000001</v>
      </c>
    </row>
    <row r="15" spans="1:24" ht="15.75" x14ac:dyDescent="0.25">
      <c r="A15" s="3"/>
      <c r="B15" s="58" t="s">
        <v>27</v>
      </c>
      <c r="C15" s="75" t="s">
        <v>101</v>
      </c>
      <c r="D15" s="11">
        <v>3.3</v>
      </c>
      <c r="E15" s="11">
        <v>24</v>
      </c>
      <c r="F15" s="59">
        <f t="shared" ref="F15:F17" si="2">E15*D15/1000</f>
        <v>7.9199999999999993E-2</v>
      </c>
    </row>
    <row r="16" spans="1:24" ht="15.75" x14ac:dyDescent="0.25">
      <c r="A16" s="3"/>
      <c r="B16" s="58" t="s">
        <v>28</v>
      </c>
      <c r="C16" s="75" t="s">
        <v>101</v>
      </c>
      <c r="D16" s="11">
        <v>3.3</v>
      </c>
      <c r="E16" s="11">
        <v>82.61</v>
      </c>
      <c r="F16" s="59">
        <f t="shared" si="2"/>
        <v>0.27261299999999999</v>
      </c>
    </row>
    <row r="17" spans="1:24" ht="15.75" x14ac:dyDescent="0.25">
      <c r="A17" s="3"/>
      <c r="B17" s="58" t="s">
        <v>25</v>
      </c>
      <c r="C17" s="75" t="s">
        <v>101</v>
      </c>
      <c r="D17" s="11">
        <v>2</v>
      </c>
      <c r="E17" s="11">
        <v>13.5</v>
      </c>
      <c r="F17" s="59">
        <f t="shared" si="2"/>
        <v>2.7E-2</v>
      </c>
    </row>
    <row r="18" spans="1:24" ht="15.75" x14ac:dyDescent="0.25">
      <c r="A18" s="20">
        <v>298</v>
      </c>
      <c r="B18" s="57" t="s">
        <v>11</v>
      </c>
      <c r="C18" s="74" t="s">
        <v>101</v>
      </c>
      <c r="D18" s="30">
        <v>173</v>
      </c>
      <c r="E18" s="30"/>
      <c r="F18" s="32">
        <f>F19+F20+F21+F22</f>
        <v>8.3930000000000007</v>
      </c>
    </row>
    <row r="19" spans="1:24" ht="15.75" x14ac:dyDescent="0.25">
      <c r="A19" s="3"/>
      <c r="B19" s="58" t="s">
        <v>61</v>
      </c>
      <c r="C19" s="75" t="s">
        <v>101</v>
      </c>
      <c r="D19" s="11">
        <v>228</v>
      </c>
      <c r="E19" s="11">
        <v>21.3</v>
      </c>
      <c r="F19" s="59">
        <f>E19*D19/1000</f>
        <v>4.8564000000000007</v>
      </c>
    </row>
    <row r="20" spans="1:24" ht="15.75" x14ac:dyDescent="0.25">
      <c r="A20" s="3"/>
      <c r="B20" s="58" t="s">
        <v>29</v>
      </c>
      <c r="C20" s="75" t="s">
        <v>101</v>
      </c>
      <c r="D20" s="11">
        <v>31.6</v>
      </c>
      <c r="E20" s="11">
        <v>56</v>
      </c>
      <c r="F20" s="59">
        <f t="shared" ref="F20:F22" si="3">E20*D20/1000</f>
        <v>1.7696000000000001</v>
      </c>
    </row>
    <row r="21" spans="1:24" ht="15.75" x14ac:dyDescent="0.25">
      <c r="A21" s="3"/>
      <c r="B21" s="58" t="s">
        <v>24</v>
      </c>
      <c r="C21" s="75" t="s">
        <v>101</v>
      </c>
      <c r="D21" s="11">
        <v>5</v>
      </c>
      <c r="E21" s="11">
        <v>348</v>
      </c>
      <c r="F21" s="59">
        <f t="shared" si="3"/>
        <v>1.74</v>
      </c>
    </row>
    <row r="22" spans="1:24" ht="15.75" x14ac:dyDescent="0.25">
      <c r="A22" s="3"/>
      <c r="B22" s="58" t="s">
        <v>30</v>
      </c>
      <c r="C22" s="75" t="s">
        <v>101</v>
      </c>
      <c r="D22" s="11">
        <v>2</v>
      </c>
      <c r="E22" s="11">
        <v>13.5</v>
      </c>
      <c r="F22" s="59">
        <f t="shared" si="3"/>
        <v>2.7E-2</v>
      </c>
    </row>
    <row r="23" spans="1:24" ht="15.75" x14ac:dyDescent="0.25">
      <c r="A23" s="20">
        <v>330</v>
      </c>
      <c r="B23" s="57" t="s">
        <v>12</v>
      </c>
      <c r="C23" s="74" t="s">
        <v>101</v>
      </c>
      <c r="D23" s="30">
        <v>200</v>
      </c>
      <c r="E23" s="30"/>
      <c r="F23" s="30">
        <f>F24+F25</f>
        <v>3.1999999999999997</v>
      </c>
    </row>
    <row r="24" spans="1:24" ht="15.75" x14ac:dyDescent="0.25">
      <c r="A24" s="3"/>
      <c r="B24" s="58" t="s">
        <v>32</v>
      </c>
      <c r="C24" s="75" t="s">
        <v>101</v>
      </c>
      <c r="D24" s="11">
        <v>20</v>
      </c>
      <c r="E24" s="11">
        <v>117</v>
      </c>
      <c r="F24" s="11">
        <f>E24*D24/1000</f>
        <v>2.34</v>
      </c>
    </row>
    <row r="25" spans="1:24" ht="15.75" x14ac:dyDescent="0.25">
      <c r="A25" s="3"/>
      <c r="B25" s="58" t="s">
        <v>33</v>
      </c>
      <c r="C25" s="75" t="s">
        <v>101</v>
      </c>
      <c r="D25" s="11">
        <v>20</v>
      </c>
      <c r="E25" s="11">
        <v>43</v>
      </c>
      <c r="F25" s="11">
        <f t="shared" ref="F25:F26" si="4">E25*D25/1000</f>
        <v>0.86</v>
      </c>
    </row>
    <row r="26" spans="1:24" ht="15.75" x14ac:dyDescent="0.25">
      <c r="A26" s="20"/>
      <c r="B26" s="57" t="s">
        <v>16</v>
      </c>
      <c r="C26" s="74" t="s">
        <v>101</v>
      </c>
      <c r="D26" s="30">
        <v>30</v>
      </c>
      <c r="E26" s="30">
        <v>29.2</v>
      </c>
      <c r="F26" s="32">
        <f t="shared" si="4"/>
        <v>0.876</v>
      </c>
    </row>
    <row r="27" spans="1:24" ht="15.75" x14ac:dyDescent="0.25">
      <c r="A27" s="2"/>
      <c r="B27" s="30" t="s">
        <v>34</v>
      </c>
      <c r="C27" s="30"/>
      <c r="D27" s="11"/>
      <c r="E27" s="11"/>
      <c r="F27" s="32">
        <f>F4+F5+F6+F13+F18+F23+F26</f>
        <v>38.899963</v>
      </c>
    </row>
    <row r="28" spans="1:24" ht="19.5" x14ac:dyDescent="0.35">
      <c r="A28" s="133" t="s">
        <v>104</v>
      </c>
      <c r="B28" s="135"/>
      <c r="C28" s="76"/>
      <c r="D28" s="15"/>
      <c r="E28" s="15"/>
      <c r="F28" s="15"/>
    </row>
    <row r="29" spans="1:24" ht="15.75" x14ac:dyDescent="0.25">
      <c r="A29" s="30">
        <v>43</v>
      </c>
      <c r="B29" s="31" t="s">
        <v>43</v>
      </c>
      <c r="C29" s="30" t="s">
        <v>101</v>
      </c>
      <c r="D29" s="30">
        <v>63</v>
      </c>
      <c r="E29" s="11"/>
      <c r="F29" s="32">
        <f>F30+F31</f>
        <v>1.9258759999999999</v>
      </c>
    </row>
    <row r="30" spans="1:24" ht="18.75" x14ac:dyDescent="0.3">
      <c r="A30" s="27"/>
      <c r="B30" s="26" t="s">
        <v>42</v>
      </c>
      <c r="C30" s="11" t="s">
        <v>101</v>
      </c>
      <c r="D30" s="27">
        <v>72.7</v>
      </c>
      <c r="E30" s="27">
        <v>22.4</v>
      </c>
      <c r="F30" s="28">
        <f>E30*D30/1000</f>
        <v>1.6284799999999999</v>
      </c>
      <c r="H30" s="128" t="s">
        <v>122</v>
      </c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30"/>
    </row>
    <row r="31" spans="1:24" ht="18.75" x14ac:dyDescent="0.3">
      <c r="A31" s="27"/>
      <c r="B31" s="26" t="s">
        <v>28</v>
      </c>
      <c r="C31" s="11" t="s">
        <v>101</v>
      </c>
      <c r="D31" s="27">
        <v>3.6</v>
      </c>
      <c r="E31" s="27">
        <v>82.61</v>
      </c>
      <c r="F31" s="28">
        <f>E31*D31/1000</f>
        <v>0.29739599999999999</v>
      </c>
      <c r="H31" s="82" t="s">
        <v>58</v>
      </c>
      <c r="I31" s="82" t="s">
        <v>27</v>
      </c>
      <c r="J31" s="82" t="s">
        <v>111</v>
      </c>
      <c r="K31" s="82" t="s">
        <v>33</v>
      </c>
      <c r="L31" s="82" t="s">
        <v>112</v>
      </c>
      <c r="M31" s="82" t="s">
        <v>113</v>
      </c>
      <c r="N31" s="82" t="s">
        <v>114</v>
      </c>
      <c r="O31" s="82" t="s">
        <v>115</v>
      </c>
      <c r="P31" s="82" t="s">
        <v>116</v>
      </c>
      <c r="Q31" s="82" t="s">
        <v>117</v>
      </c>
      <c r="R31" s="82" t="s">
        <v>37</v>
      </c>
      <c r="S31" s="82" t="s">
        <v>29</v>
      </c>
      <c r="T31" s="82" t="s">
        <v>52</v>
      </c>
      <c r="U31" s="82" t="s">
        <v>118</v>
      </c>
      <c r="V31" s="82" t="s">
        <v>119</v>
      </c>
      <c r="W31" s="82" t="s">
        <v>120</v>
      </c>
      <c r="X31" s="82" t="s">
        <v>41</v>
      </c>
    </row>
    <row r="32" spans="1:24" ht="29.25" customHeight="1" x14ac:dyDescent="0.25">
      <c r="A32" s="17">
        <v>92</v>
      </c>
      <c r="B32" s="60" t="s">
        <v>35</v>
      </c>
      <c r="C32" s="53" t="s">
        <v>101</v>
      </c>
      <c r="D32" s="53">
        <v>250</v>
      </c>
      <c r="E32" s="53"/>
      <c r="F32" s="50">
        <f>F33+F34+F35+F36+F37</f>
        <v>3.3178000000000001</v>
      </c>
      <c r="H32" s="82">
        <v>60</v>
      </c>
      <c r="I32" s="82">
        <v>18.7</v>
      </c>
      <c r="J32" s="82">
        <v>32.25</v>
      </c>
      <c r="K32" s="82">
        <v>7.5</v>
      </c>
      <c r="L32" s="82">
        <v>5</v>
      </c>
      <c r="M32" s="82">
        <v>3.6</v>
      </c>
      <c r="N32" s="82"/>
      <c r="O32" s="82">
        <v>72.7</v>
      </c>
      <c r="P32" s="82"/>
      <c r="Q32" s="82"/>
      <c r="R32" s="82">
        <v>0.125</v>
      </c>
      <c r="S32" s="82"/>
      <c r="T32" s="82"/>
      <c r="U32" s="82"/>
      <c r="V32" s="82">
        <v>80.680000000000007</v>
      </c>
      <c r="W32" s="82"/>
      <c r="X32" s="82">
        <v>0.25</v>
      </c>
    </row>
    <row r="33" spans="1:24" ht="21" customHeight="1" x14ac:dyDescent="0.25">
      <c r="A33" s="5"/>
      <c r="B33" s="61" t="s">
        <v>36</v>
      </c>
      <c r="C33" s="11" t="s">
        <v>101</v>
      </c>
      <c r="D33" s="55">
        <v>12</v>
      </c>
      <c r="E33" s="55">
        <v>26</v>
      </c>
      <c r="F33" s="56">
        <f>E33*D33/1000</f>
        <v>0.312</v>
      </c>
      <c r="H33" s="82"/>
      <c r="I33" s="82"/>
      <c r="J33" s="82"/>
      <c r="K33" s="82"/>
      <c r="L33" s="82">
        <v>5.25</v>
      </c>
      <c r="M33" s="82"/>
      <c r="N33" s="82"/>
      <c r="O33" s="82">
        <v>12</v>
      </c>
      <c r="P33" s="82"/>
      <c r="Q33" s="82"/>
      <c r="R33" s="82"/>
      <c r="S33" s="82"/>
      <c r="T33" s="82"/>
      <c r="U33" s="82"/>
      <c r="V33" s="82"/>
      <c r="W33" s="82"/>
      <c r="X33" s="82"/>
    </row>
    <row r="34" spans="1:24" ht="18.75" customHeight="1" x14ac:dyDescent="0.25">
      <c r="A34" s="5"/>
      <c r="B34" s="61" t="s">
        <v>24</v>
      </c>
      <c r="C34" s="11" t="s">
        <v>101</v>
      </c>
      <c r="D34" s="55">
        <v>5</v>
      </c>
      <c r="E34" s="55">
        <v>348</v>
      </c>
      <c r="F34" s="56">
        <f t="shared" ref="F34:F37" si="5">E34*D34/1000</f>
        <v>1.74</v>
      </c>
      <c r="H34" s="82"/>
      <c r="I34" s="82"/>
      <c r="J34" s="82"/>
      <c r="K34" s="82"/>
      <c r="L34" s="82"/>
      <c r="M34" s="82"/>
      <c r="N34" s="82"/>
      <c r="O34" s="82">
        <v>2.5</v>
      </c>
      <c r="P34" s="82"/>
      <c r="Q34" s="82"/>
      <c r="R34" s="82"/>
      <c r="S34" s="82"/>
      <c r="T34" s="82"/>
      <c r="U34" s="82"/>
      <c r="V34" s="82"/>
      <c r="W34" s="82"/>
      <c r="X34" s="82"/>
    </row>
    <row r="35" spans="1:24" ht="16.5" customHeight="1" x14ac:dyDescent="0.25">
      <c r="A35" s="5"/>
      <c r="B35" s="61" t="s">
        <v>27</v>
      </c>
      <c r="C35" s="11" t="s">
        <v>101</v>
      </c>
      <c r="D35" s="55">
        <v>18.7</v>
      </c>
      <c r="E35" s="55">
        <v>24</v>
      </c>
      <c r="F35" s="56">
        <f t="shared" si="5"/>
        <v>0.44879999999999998</v>
      </c>
      <c r="H35" s="82"/>
      <c r="I35" s="82"/>
      <c r="J35" s="82"/>
      <c r="K35" s="82"/>
      <c r="L35" s="82"/>
      <c r="M35" s="82"/>
      <c r="N35" s="82"/>
      <c r="O35" s="82">
        <v>2.5</v>
      </c>
      <c r="P35" s="82"/>
      <c r="Q35" s="82"/>
      <c r="R35" s="82"/>
      <c r="S35" s="82"/>
      <c r="T35" s="82"/>
      <c r="U35" s="82"/>
      <c r="V35" s="82"/>
      <c r="W35" s="82"/>
      <c r="X35" s="82"/>
    </row>
    <row r="36" spans="1:24" ht="18" customHeight="1" x14ac:dyDescent="0.25">
      <c r="A36" s="5"/>
      <c r="B36" s="61" t="s">
        <v>37</v>
      </c>
      <c r="C36" s="11" t="s">
        <v>102</v>
      </c>
      <c r="D36" s="62" t="s">
        <v>38</v>
      </c>
      <c r="E36" s="55">
        <v>6.32</v>
      </c>
      <c r="F36" s="56">
        <f>E36/8</f>
        <v>0.79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7" spans="1:24" ht="16.5" customHeight="1" x14ac:dyDescent="0.25">
      <c r="A37" s="5"/>
      <c r="B37" s="61" t="s">
        <v>25</v>
      </c>
      <c r="C37" s="11" t="s">
        <v>101</v>
      </c>
      <c r="D37" s="55">
        <v>2</v>
      </c>
      <c r="E37" s="55">
        <v>13.5</v>
      </c>
      <c r="F37" s="56">
        <f t="shared" si="5"/>
        <v>2.7E-2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  <row r="38" spans="1:24" ht="15.75" x14ac:dyDescent="0.25">
      <c r="A38" s="20">
        <v>217</v>
      </c>
      <c r="B38" s="57" t="s">
        <v>44</v>
      </c>
      <c r="C38" s="30" t="s">
        <v>101</v>
      </c>
      <c r="D38" s="30">
        <v>37</v>
      </c>
      <c r="E38" s="30"/>
      <c r="F38" s="32">
        <f>F39+F40+F41+F42</f>
        <v>27.525270000000006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1:24" ht="15.75" x14ac:dyDescent="0.25">
      <c r="A39" s="3"/>
      <c r="B39" s="58" t="s">
        <v>62</v>
      </c>
      <c r="C39" s="11" t="s">
        <v>101</v>
      </c>
      <c r="D39" s="11">
        <v>80.680000000000007</v>
      </c>
      <c r="E39" s="11">
        <v>339</v>
      </c>
      <c r="F39" s="59">
        <f>E39*D39/1000</f>
        <v>27.350520000000003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</row>
    <row r="40" spans="1:24" ht="15.75" x14ac:dyDescent="0.25">
      <c r="A40" s="3"/>
      <c r="B40" s="58" t="s">
        <v>23</v>
      </c>
      <c r="C40" s="11" t="s">
        <v>101</v>
      </c>
      <c r="D40" s="11">
        <v>2.5</v>
      </c>
      <c r="E40" s="11">
        <v>27.7</v>
      </c>
      <c r="F40" s="59">
        <f t="shared" ref="F40:F42" si="6">E40*D40/1000</f>
        <v>6.9250000000000006E-2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</row>
    <row r="41" spans="1:24" ht="16.5" thickBot="1" x14ac:dyDescent="0.3">
      <c r="A41" s="3"/>
      <c r="B41" s="58" t="s">
        <v>36</v>
      </c>
      <c r="C41" s="11" t="s">
        <v>101</v>
      </c>
      <c r="D41" s="11">
        <v>2.5</v>
      </c>
      <c r="E41" s="11">
        <v>26</v>
      </c>
      <c r="F41" s="59">
        <f t="shared" si="6"/>
        <v>6.5000000000000002E-2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</row>
    <row r="42" spans="1:24" ht="16.5" thickBot="1" x14ac:dyDescent="0.3">
      <c r="A42" s="3"/>
      <c r="B42" s="58" t="s">
        <v>25</v>
      </c>
      <c r="C42" s="11" t="s">
        <v>101</v>
      </c>
      <c r="D42" s="11">
        <v>3</v>
      </c>
      <c r="E42" s="11">
        <v>13.5</v>
      </c>
      <c r="F42" s="59">
        <f t="shared" si="6"/>
        <v>4.0500000000000001E-2</v>
      </c>
      <c r="G42" t="s">
        <v>121</v>
      </c>
      <c r="H42" s="84">
        <f t="shared" ref="H42:M42" si="7">SUM(H32:H41)</f>
        <v>60</v>
      </c>
      <c r="I42" s="85">
        <f t="shared" si="7"/>
        <v>18.7</v>
      </c>
      <c r="J42" s="85">
        <f t="shared" si="7"/>
        <v>32.25</v>
      </c>
      <c r="K42" s="85">
        <f t="shared" si="7"/>
        <v>7.5</v>
      </c>
      <c r="L42" s="85">
        <f t="shared" si="7"/>
        <v>10.25</v>
      </c>
      <c r="M42" s="85">
        <f t="shared" si="7"/>
        <v>3.6</v>
      </c>
      <c r="N42" s="85"/>
      <c r="O42" s="85">
        <f>SUM(O32:O41)</f>
        <v>89.7</v>
      </c>
      <c r="P42" s="85"/>
      <c r="Q42" s="85"/>
      <c r="R42" s="85">
        <f>SUM(R32:R41)</f>
        <v>0.125</v>
      </c>
      <c r="S42" s="85"/>
      <c r="T42" s="85"/>
      <c r="U42" s="85"/>
      <c r="V42" s="85">
        <f>SUM(V32:V41)</f>
        <v>80.680000000000007</v>
      </c>
      <c r="W42" s="85"/>
      <c r="X42" s="86">
        <f>SUM(X32:X41)</f>
        <v>0.25</v>
      </c>
    </row>
    <row r="43" spans="1:24" ht="15.75" x14ac:dyDescent="0.25">
      <c r="A43" s="20">
        <v>291</v>
      </c>
      <c r="B43" s="57" t="s">
        <v>39</v>
      </c>
      <c r="C43" s="30" t="s">
        <v>101</v>
      </c>
      <c r="D43" s="30">
        <v>150</v>
      </c>
      <c r="E43" s="30"/>
      <c r="F43" s="32">
        <f>F44+F45+F46</f>
        <v>3.5767500000000001</v>
      </c>
    </row>
    <row r="44" spans="1:24" ht="15.75" x14ac:dyDescent="0.25">
      <c r="A44" s="3"/>
      <c r="B44" s="58" t="s">
        <v>40</v>
      </c>
      <c r="C44" s="11" t="s">
        <v>101</v>
      </c>
      <c r="D44" s="11">
        <v>32.25</v>
      </c>
      <c r="E44" s="11">
        <v>53</v>
      </c>
      <c r="F44" s="59">
        <f>E44*D44/1000</f>
        <v>1.7092499999999999</v>
      </c>
    </row>
    <row r="45" spans="1:24" ht="15.75" x14ac:dyDescent="0.25">
      <c r="A45" s="3"/>
      <c r="B45" s="58" t="s">
        <v>24</v>
      </c>
      <c r="C45" s="11" t="s">
        <v>101</v>
      </c>
      <c r="D45" s="11">
        <v>5.25</v>
      </c>
      <c r="E45" s="11">
        <v>348</v>
      </c>
      <c r="F45" s="59">
        <f t="shared" ref="F45:F46" si="8">E45*D45/1000</f>
        <v>1.827</v>
      </c>
    </row>
    <row r="46" spans="1:24" ht="15.75" x14ac:dyDescent="0.25">
      <c r="A46" s="3"/>
      <c r="B46" s="58" t="s">
        <v>25</v>
      </c>
      <c r="C46" s="11" t="s">
        <v>101</v>
      </c>
      <c r="D46" s="11">
        <v>3</v>
      </c>
      <c r="E46" s="11">
        <v>13.5</v>
      </c>
      <c r="F46" s="59">
        <f t="shared" si="8"/>
        <v>4.0500000000000001E-2</v>
      </c>
    </row>
    <row r="47" spans="1:24" ht="15.75" x14ac:dyDescent="0.25">
      <c r="A47" s="20">
        <v>349</v>
      </c>
      <c r="B47" s="57" t="s">
        <v>5</v>
      </c>
      <c r="C47" s="30" t="s">
        <v>101</v>
      </c>
      <c r="D47" s="30">
        <v>100</v>
      </c>
      <c r="E47" s="30"/>
      <c r="F47" s="32">
        <f>F48+F49</f>
        <v>0.48</v>
      </c>
    </row>
    <row r="48" spans="1:24" ht="15.75" x14ac:dyDescent="0.25">
      <c r="A48" s="3"/>
      <c r="B48" s="58" t="s">
        <v>41</v>
      </c>
      <c r="C48" s="11" t="s">
        <v>101</v>
      </c>
      <c r="D48" s="11">
        <v>0.25</v>
      </c>
      <c r="E48" s="11">
        <v>630</v>
      </c>
      <c r="F48" s="59">
        <f>E48*D48/1000</f>
        <v>0.1575</v>
      </c>
    </row>
    <row r="49" spans="1:24" ht="15.75" x14ac:dyDescent="0.25">
      <c r="A49" s="3"/>
      <c r="B49" s="58" t="s">
        <v>33</v>
      </c>
      <c r="C49" s="11" t="s">
        <v>101</v>
      </c>
      <c r="D49" s="11">
        <v>7.5</v>
      </c>
      <c r="E49" s="11">
        <v>43</v>
      </c>
      <c r="F49" s="59">
        <f t="shared" ref="F49:F50" si="9">E49*D49/1000</f>
        <v>0.32250000000000001</v>
      </c>
    </row>
    <row r="50" spans="1:24" ht="15.75" x14ac:dyDescent="0.25">
      <c r="A50" s="20"/>
      <c r="B50" s="57" t="s">
        <v>16</v>
      </c>
      <c r="C50" s="30" t="s">
        <v>101</v>
      </c>
      <c r="D50" s="63">
        <v>60</v>
      </c>
      <c r="E50" s="30">
        <v>29.2</v>
      </c>
      <c r="F50" s="32">
        <f t="shared" si="9"/>
        <v>1.752</v>
      </c>
    </row>
    <row r="51" spans="1:24" ht="15.75" x14ac:dyDescent="0.25">
      <c r="A51" s="3"/>
      <c r="B51" s="30" t="s">
        <v>34</v>
      </c>
      <c r="C51" s="30"/>
      <c r="D51" s="11"/>
      <c r="E51" s="11"/>
      <c r="F51" s="32">
        <f>F50+F47+F43+F38+F32+F29</f>
        <v>38.57769600000001</v>
      </c>
    </row>
    <row r="52" spans="1:24" ht="19.5" x14ac:dyDescent="0.35">
      <c r="A52" s="133" t="s">
        <v>105</v>
      </c>
      <c r="B52" s="134"/>
      <c r="C52" s="30"/>
      <c r="D52" s="15"/>
      <c r="E52" s="15"/>
      <c r="F52" s="15"/>
    </row>
    <row r="53" spans="1:24" ht="15.75" x14ac:dyDescent="0.25">
      <c r="A53" s="20" t="s">
        <v>13</v>
      </c>
      <c r="B53" s="64" t="s">
        <v>14</v>
      </c>
      <c r="C53" s="30" t="s">
        <v>101</v>
      </c>
      <c r="D53" s="30">
        <v>100</v>
      </c>
      <c r="E53" s="30"/>
      <c r="F53" s="32">
        <f>F54+F55+F56+F57+F58</f>
        <v>4.950215</v>
      </c>
    </row>
    <row r="54" spans="1:24" ht="15.75" x14ac:dyDescent="0.25">
      <c r="A54" s="3"/>
      <c r="B54" s="65" t="s">
        <v>42</v>
      </c>
      <c r="C54" s="11" t="s">
        <v>101</v>
      </c>
      <c r="D54" s="11">
        <v>106.6</v>
      </c>
      <c r="E54" s="11">
        <v>22.4</v>
      </c>
      <c r="F54" s="59">
        <f>E54*D54/1000</f>
        <v>2.3878399999999997</v>
      </c>
    </row>
    <row r="55" spans="1:24" ht="15.75" x14ac:dyDescent="0.25">
      <c r="A55" s="3"/>
      <c r="B55" s="65" t="s">
        <v>22</v>
      </c>
      <c r="C55" s="11" t="s">
        <v>101</v>
      </c>
      <c r="D55" s="11">
        <v>20.8</v>
      </c>
      <c r="E55" s="11">
        <v>26</v>
      </c>
      <c r="F55" s="59">
        <f t="shared" ref="F55:F58" si="10">E55*D55/1000</f>
        <v>0.54080000000000006</v>
      </c>
      <c r="H55" s="131" t="s">
        <v>123</v>
      </c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</row>
    <row r="56" spans="1:24" ht="15.75" x14ac:dyDescent="0.25">
      <c r="A56" s="3"/>
      <c r="B56" s="65" t="s">
        <v>47</v>
      </c>
      <c r="C56" s="11" t="s">
        <v>101</v>
      </c>
      <c r="D56" s="11">
        <v>25</v>
      </c>
      <c r="E56" s="11">
        <v>55</v>
      </c>
      <c r="F56" s="59">
        <f t="shared" si="10"/>
        <v>1.375</v>
      </c>
      <c r="H56" s="82" t="s">
        <v>58</v>
      </c>
      <c r="I56" s="82" t="s">
        <v>27</v>
      </c>
      <c r="J56" s="82" t="s">
        <v>111</v>
      </c>
      <c r="K56" s="82" t="s">
        <v>33</v>
      </c>
      <c r="L56" s="82" t="s">
        <v>112</v>
      </c>
      <c r="M56" s="82" t="s">
        <v>113</v>
      </c>
      <c r="N56" s="82" t="s">
        <v>114</v>
      </c>
      <c r="O56" s="82" t="s">
        <v>115</v>
      </c>
      <c r="P56" s="82" t="s">
        <v>116</v>
      </c>
      <c r="Q56" s="82" t="s">
        <v>117</v>
      </c>
      <c r="R56" s="82" t="s">
        <v>37</v>
      </c>
      <c r="S56" s="82" t="s">
        <v>29</v>
      </c>
      <c r="T56" s="82" t="s">
        <v>52</v>
      </c>
      <c r="U56" s="82" t="s">
        <v>118</v>
      </c>
      <c r="V56" s="82" t="s">
        <v>119</v>
      </c>
      <c r="W56" s="82" t="s">
        <v>120</v>
      </c>
      <c r="X56" s="82" t="s">
        <v>41</v>
      </c>
    </row>
    <row r="57" spans="1:24" ht="15.75" x14ac:dyDescent="0.25">
      <c r="A57" s="3"/>
      <c r="B57" s="65" t="s">
        <v>28</v>
      </c>
      <c r="C57" s="11" t="s">
        <v>101</v>
      </c>
      <c r="D57" s="11">
        <v>7.5</v>
      </c>
      <c r="E57" s="11">
        <v>82.61</v>
      </c>
      <c r="F57" s="59">
        <f t="shared" si="10"/>
        <v>0.6195750000000001</v>
      </c>
      <c r="H57" s="82">
        <v>52</v>
      </c>
      <c r="I57" s="82"/>
      <c r="J57" s="82">
        <v>10</v>
      </c>
      <c r="K57" s="82">
        <v>20</v>
      </c>
      <c r="L57" s="82">
        <v>5</v>
      </c>
      <c r="M57" s="82">
        <v>7.5</v>
      </c>
      <c r="N57" s="82">
        <v>66.75</v>
      </c>
      <c r="O57" s="82">
        <v>106.6</v>
      </c>
      <c r="P57" s="82">
        <v>25</v>
      </c>
      <c r="Q57" s="82">
        <v>20</v>
      </c>
      <c r="R57" s="82"/>
      <c r="S57" s="82"/>
      <c r="T57" s="82"/>
      <c r="U57" s="82">
        <v>5</v>
      </c>
      <c r="V57" s="82">
        <v>70.3</v>
      </c>
      <c r="W57" s="82"/>
      <c r="X57" s="82"/>
    </row>
    <row r="58" spans="1:24" ht="15.75" x14ac:dyDescent="0.25">
      <c r="A58" s="3"/>
      <c r="B58" s="65" t="s">
        <v>25</v>
      </c>
      <c r="C58" s="11" t="s">
        <v>101</v>
      </c>
      <c r="D58" s="11">
        <v>2</v>
      </c>
      <c r="E58" s="11">
        <v>13.5</v>
      </c>
      <c r="F58" s="59">
        <f t="shared" si="10"/>
        <v>2.7E-2</v>
      </c>
      <c r="H58" s="82"/>
      <c r="I58" s="82"/>
      <c r="J58" s="82"/>
      <c r="K58" s="82"/>
      <c r="L58" s="82"/>
      <c r="M58" s="82"/>
      <c r="N58" s="82"/>
      <c r="O58" s="82">
        <v>20.8</v>
      </c>
      <c r="P58" s="82">
        <v>20</v>
      </c>
      <c r="Q58" s="82"/>
      <c r="R58" s="82"/>
      <c r="S58" s="82"/>
      <c r="T58" s="82"/>
      <c r="U58" s="82"/>
      <c r="V58" s="82"/>
      <c r="W58" s="82"/>
      <c r="X58" s="82"/>
    </row>
    <row r="59" spans="1:24" ht="15.75" x14ac:dyDescent="0.25">
      <c r="A59" s="20">
        <v>80</v>
      </c>
      <c r="B59" s="64" t="s">
        <v>19</v>
      </c>
      <c r="C59" s="30" t="s">
        <v>101</v>
      </c>
      <c r="D59" s="30" t="s">
        <v>59</v>
      </c>
      <c r="E59" s="11"/>
      <c r="F59" s="32">
        <f>F60+F61+F62+F63+F64+F66+F65</f>
        <v>5.2020249999999999</v>
      </c>
      <c r="H59" s="82"/>
      <c r="I59" s="82"/>
      <c r="J59" s="82"/>
      <c r="K59" s="82"/>
      <c r="L59" s="82"/>
      <c r="M59" s="82"/>
      <c r="N59" s="82"/>
      <c r="O59" s="82">
        <v>12</v>
      </c>
      <c r="P59" s="82"/>
      <c r="Q59" s="82"/>
      <c r="R59" s="82"/>
      <c r="S59" s="82"/>
      <c r="T59" s="82"/>
      <c r="U59" s="82"/>
      <c r="V59" s="82"/>
      <c r="W59" s="82"/>
      <c r="X59" s="82"/>
    </row>
    <row r="60" spans="1:24" ht="15.75" x14ac:dyDescent="0.25">
      <c r="A60" s="20"/>
      <c r="B60" s="54" t="s">
        <v>61</v>
      </c>
      <c r="C60" s="11" t="s">
        <v>101</v>
      </c>
      <c r="D60" s="11">
        <v>66.75</v>
      </c>
      <c r="E60" s="11">
        <v>21.3</v>
      </c>
      <c r="F60" s="59">
        <f>E60*D60/1000</f>
        <v>1.421775</v>
      </c>
      <c r="H60" s="82"/>
      <c r="I60" s="82"/>
      <c r="J60" s="82"/>
      <c r="K60" s="82"/>
      <c r="L60" s="82"/>
      <c r="M60" s="82"/>
      <c r="N60" s="82"/>
      <c r="O60" s="82">
        <v>12.5</v>
      </c>
      <c r="P60" s="82"/>
      <c r="Q60" s="82"/>
      <c r="R60" s="82"/>
      <c r="S60" s="82"/>
      <c r="T60" s="82"/>
      <c r="U60" s="82"/>
      <c r="V60" s="82"/>
      <c r="W60" s="82"/>
      <c r="X60" s="82"/>
    </row>
    <row r="61" spans="1:24" ht="15.75" x14ac:dyDescent="0.25">
      <c r="A61" s="20"/>
      <c r="B61" s="54" t="s">
        <v>45</v>
      </c>
      <c r="C61" s="11" t="s">
        <v>101</v>
      </c>
      <c r="D61" s="11">
        <v>10</v>
      </c>
      <c r="E61" s="11">
        <v>40.5</v>
      </c>
      <c r="F61" s="59">
        <f t="shared" ref="F61:F66" si="11">E61*D61/1000</f>
        <v>0.40500000000000003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</row>
    <row r="62" spans="1:24" ht="15.75" x14ac:dyDescent="0.25">
      <c r="A62" s="20"/>
      <c r="B62" s="54" t="s">
        <v>22</v>
      </c>
      <c r="C62" s="11" t="s">
        <v>101</v>
      </c>
      <c r="D62" s="11">
        <v>12</v>
      </c>
      <c r="E62" s="11">
        <v>26</v>
      </c>
      <c r="F62" s="59">
        <f t="shared" si="11"/>
        <v>0.312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</row>
    <row r="63" spans="1:24" ht="15.75" x14ac:dyDescent="0.25">
      <c r="A63" s="20"/>
      <c r="B63" s="54" t="s">
        <v>23</v>
      </c>
      <c r="C63" s="11" t="s">
        <v>101</v>
      </c>
      <c r="D63" s="11">
        <v>12.5</v>
      </c>
      <c r="E63" s="11">
        <v>27.7</v>
      </c>
      <c r="F63" s="59">
        <f t="shared" si="11"/>
        <v>0.34625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</row>
    <row r="64" spans="1:24" ht="15.75" x14ac:dyDescent="0.25">
      <c r="A64" s="20"/>
      <c r="B64" s="54" t="s">
        <v>24</v>
      </c>
      <c r="C64" s="11" t="s">
        <v>101</v>
      </c>
      <c r="D64" s="11">
        <v>5</v>
      </c>
      <c r="E64" s="11">
        <v>348</v>
      </c>
      <c r="F64" s="59">
        <f t="shared" si="11"/>
        <v>1.74</v>
      </c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</row>
    <row r="65" spans="1:24" ht="15.75" x14ac:dyDescent="0.25">
      <c r="A65" s="20"/>
      <c r="B65" s="54" t="s">
        <v>54</v>
      </c>
      <c r="C65" s="11" t="s">
        <v>101</v>
      </c>
      <c r="D65" s="11">
        <v>5</v>
      </c>
      <c r="E65" s="11">
        <v>190</v>
      </c>
      <c r="F65" s="59">
        <f t="shared" si="11"/>
        <v>0.95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</row>
    <row r="66" spans="1:24" ht="15.75" x14ac:dyDescent="0.25">
      <c r="A66" s="20"/>
      <c r="B66" s="54" t="s">
        <v>25</v>
      </c>
      <c r="C66" s="11" t="s">
        <v>101</v>
      </c>
      <c r="D66" s="11">
        <v>2</v>
      </c>
      <c r="E66" s="11">
        <v>13.5</v>
      </c>
      <c r="F66" s="59">
        <f t="shared" si="11"/>
        <v>2.7E-2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</row>
    <row r="67" spans="1:24" ht="16.5" thickBot="1" x14ac:dyDescent="0.3">
      <c r="A67" s="20">
        <v>219</v>
      </c>
      <c r="B67" s="64" t="s">
        <v>18</v>
      </c>
      <c r="C67" s="30" t="s">
        <v>101</v>
      </c>
      <c r="D67" s="30">
        <v>70</v>
      </c>
      <c r="E67" s="30"/>
      <c r="F67" s="32">
        <f>F68</f>
        <v>22.425699999999999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</row>
    <row r="68" spans="1:24" ht="16.5" thickBot="1" x14ac:dyDescent="0.3">
      <c r="A68" s="3"/>
      <c r="B68" s="65" t="s">
        <v>46</v>
      </c>
      <c r="C68" s="11" t="s">
        <v>101</v>
      </c>
      <c r="D68" s="59">
        <v>70.3</v>
      </c>
      <c r="E68" s="11">
        <v>319</v>
      </c>
      <c r="F68" s="59">
        <f>E68*D68/1000</f>
        <v>22.425699999999999</v>
      </c>
      <c r="G68" t="s">
        <v>121</v>
      </c>
      <c r="H68" s="84">
        <f>SUM(H57:H67)</f>
        <v>52</v>
      </c>
      <c r="I68" s="85"/>
      <c r="J68" s="85">
        <f t="shared" ref="J68:Q68" si="12">SUM(J57:J67)</f>
        <v>10</v>
      </c>
      <c r="K68" s="85">
        <f t="shared" si="12"/>
        <v>20</v>
      </c>
      <c r="L68" s="85">
        <f t="shared" si="12"/>
        <v>5</v>
      </c>
      <c r="M68" s="85">
        <f t="shared" si="12"/>
        <v>7.5</v>
      </c>
      <c r="N68" s="85">
        <f t="shared" si="12"/>
        <v>66.75</v>
      </c>
      <c r="O68" s="85">
        <f t="shared" si="12"/>
        <v>151.89999999999998</v>
      </c>
      <c r="P68" s="85">
        <f t="shared" si="12"/>
        <v>45</v>
      </c>
      <c r="Q68" s="85">
        <f t="shared" si="12"/>
        <v>20</v>
      </c>
      <c r="R68" s="85"/>
      <c r="S68" s="85"/>
      <c r="T68" s="85"/>
      <c r="U68" s="85">
        <f>SUM(U57:U67)</f>
        <v>5</v>
      </c>
      <c r="V68" s="85">
        <f>SUM(V57:V67)</f>
        <v>70.3</v>
      </c>
      <c r="W68" s="85"/>
      <c r="X68" s="86"/>
    </row>
    <row r="69" spans="1:24" ht="15.75" x14ac:dyDescent="0.25">
      <c r="A69" s="20"/>
      <c r="B69" s="64" t="s">
        <v>133</v>
      </c>
      <c r="C69" s="30"/>
      <c r="D69" s="32">
        <v>20</v>
      </c>
      <c r="E69" s="30">
        <v>80.7</v>
      </c>
      <c r="F69" s="32">
        <f>E69*D69/1000</f>
        <v>1.6140000000000001</v>
      </c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</row>
    <row r="70" spans="1:24" ht="15.75" x14ac:dyDescent="0.25">
      <c r="A70" s="20">
        <v>330</v>
      </c>
      <c r="B70" s="57" t="s">
        <v>12</v>
      </c>
      <c r="C70" s="30" t="s">
        <v>101</v>
      </c>
      <c r="D70" s="30">
        <v>200</v>
      </c>
      <c r="E70" s="30"/>
      <c r="F70" s="30">
        <f>F71+F72</f>
        <v>3.1999999999999997</v>
      </c>
    </row>
    <row r="71" spans="1:24" ht="15.75" x14ac:dyDescent="0.25">
      <c r="A71" s="3"/>
      <c r="B71" s="58" t="s">
        <v>32</v>
      </c>
      <c r="C71" s="11" t="s">
        <v>101</v>
      </c>
      <c r="D71" s="11">
        <v>20</v>
      </c>
      <c r="E71" s="11">
        <v>117</v>
      </c>
      <c r="F71" s="11">
        <f>E71*D71/1000</f>
        <v>2.34</v>
      </c>
    </row>
    <row r="72" spans="1:24" ht="15.75" x14ac:dyDescent="0.25">
      <c r="A72" s="3"/>
      <c r="B72" s="58" t="s">
        <v>33</v>
      </c>
      <c r="C72" s="11" t="s">
        <v>101</v>
      </c>
      <c r="D72" s="11">
        <v>20</v>
      </c>
      <c r="E72" s="11">
        <v>43</v>
      </c>
      <c r="F72" s="11">
        <f t="shared" ref="F72" si="13">E72*D72/1000</f>
        <v>0.86</v>
      </c>
    </row>
    <row r="73" spans="1:24" ht="15.75" x14ac:dyDescent="0.25">
      <c r="A73" s="20"/>
      <c r="B73" s="64" t="s">
        <v>16</v>
      </c>
      <c r="C73" s="30" t="s">
        <v>101</v>
      </c>
      <c r="D73" s="66">
        <v>51.5</v>
      </c>
      <c r="E73" s="30">
        <v>29.2</v>
      </c>
      <c r="F73" s="32">
        <f>E73*D73/1000</f>
        <v>1.5038</v>
      </c>
    </row>
    <row r="74" spans="1:24" ht="15.75" x14ac:dyDescent="0.25">
      <c r="A74" s="3"/>
      <c r="B74" s="30" t="s">
        <v>34</v>
      </c>
      <c r="C74" s="30"/>
      <c r="D74" s="11"/>
      <c r="E74" s="11"/>
      <c r="F74" s="32">
        <f>F53+F59+F67+F69+F70+F73</f>
        <v>38.895739999999996</v>
      </c>
    </row>
    <row r="75" spans="1:24" ht="19.5" x14ac:dyDescent="0.35">
      <c r="A75" s="133" t="s">
        <v>106</v>
      </c>
      <c r="B75" s="134"/>
      <c r="C75" s="30"/>
      <c r="D75" s="15"/>
      <c r="E75" s="15"/>
      <c r="F75" s="15"/>
    </row>
    <row r="76" spans="1:24" ht="15.75" x14ac:dyDescent="0.25">
      <c r="A76" s="20">
        <v>60</v>
      </c>
      <c r="B76" s="57" t="s">
        <v>21</v>
      </c>
      <c r="C76" s="30" t="s">
        <v>101</v>
      </c>
      <c r="D76" s="30">
        <v>250</v>
      </c>
      <c r="E76" s="30"/>
      <c r="F76" s="32">
        <f>F77+F78+F79+F80+F81+F82+F83+F84+F85+F86</f>
        <v>7.3787000000000003</v>
      </c>
    </row>
    <row r="77" spans="1:24" ht="15.75" x14ac:dyDescent="0.25">
      <c r="A77" s="3"/>
      <c r="B77" s="58" t="s">
        <v>42</v>
      </c>
      <c r="C77" s="11" t="s">
        <v>101</v>
      </c>
      <c r="D77" s="11">
        <v>50</v>
      </c>
      <c r="E77" s="11">
        <v>22.4</v>
      </c>
      <c r="F77" s="59">
        <f>E77*D77/1000</f>
        <v>1.1200000000000001</v>
      </c>
    </row>
    <row r="78" spans="1:24" ht="15.75" x14ac:dyDescent="0.25">
      <c r="A78" s="3"/>
      <c r="B78" s="58" t="s">
        <v>48</v>
      </c>
      <c r="C78" s="11" t="s">
        <v>101</v>
      </c>
      <c r="D78" s="11">
        <v>25</v>
      </c>
      <c r="E78" s="11">
        <v>34</v>
      </c>
      <c r="F78" s="59">
        <f t="shared" ref="F78:F86" si="14">E78*D78/1000</f>
        <v>0.85</v>
      </c>
      <c r="G78" s="39"/>
      <c r="H78" s="132" t="s">
        <v>124</v>
      </c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</row>
    <row r="79" spans="1:24" ht="15.75" x14ac:dyDescent="0.25">
      <c r="A79" s="3"/>
      <c r="B79" s="58" t="s">
        <v>56</v>
      </c>
      <c r="C79" s="11" t="s">
        <v>101</v>
      </c>
      <c r="D79" s="11">
        <v>26.5</v>
      </c>
      <c r="E79" s="11">
        <v>21.3</v>
      </c>
      <c r="F79" s="59">
        <f t="shared" si="14"/>
        <v>0.56445000000000001</v>
      </c>
      <c r="G79" s="39"/>
      <c r="H79" s="82" t="s">
        <v>58</v>
      </c>
      <c r="I79" s="82" t="s">
        <v>27</v>
      </c>
      <c r="J79" s="82" t="s">
        <v>111</v>
      </c>
      <c r="K79" s="82" t="s">
        <v>33</v>
      </c>
      <c r="L79" s="82" t="s">
        <v>112</v>
      </c>
      <c r="M79" s="82" t="s">
        <v>113</v>
      </c>
      <c r="N79" s="82" t="s">
        <v>114</v>
      </c>
      <c r="O79" s="82" t="s">
        <v>115</v>
      </c>
      <c r="P79" s="82" t="s">
        <v>116</v>
      </c>
      <c r="Q79" s="82" t="s">
        <v>117</v>
      </c>
      <c r="R79" s="82" t="s">
        <v>37</v>
      </c>
      <c r="S79" s="82" t="s">
        <v>29</v>
      </c>
      <c r="T79" s="82" t="s">
        <v>52</v>
      </c>
      <c r="U79" s="82" t="s">
        <v>118</v>
      </c>
      <c r="V79" s="82" t="s">
        <v>119</v>
      </c>
      <c r="W79" s="82" t="s">
        <v>120</v>
      </c>
      <c r="X79" s="82" t="s">
        <v>41</v>
      </c>
    </row>
    <row r="80" spans="1:24" ht="15.75" x14ac:dyDescent="0.25">
      <c r="A80" s="3"/>
      <c r="B80" s="58" t="s">
        <v>23</v>
      </c>
      <c r="C80" s="11" t="s">
        <v>101</v>
      </c>
      <c r="D80" s="11">
        <v>12.5</v>
      </c>
      <c r="E80" s="11">
        <v>27.7</v>
      </c>
      <c r="F80" s="59">
        <f t="shared" si="14"/>
        <v>0.34625</v>
      </c>
      <c r="G80" s="39"/>
      <c r="H80" s="82">
        <v>2.5499999999999998</v>
      </c>
      <c r="I80" s="82"/>
      <c r="J80" s="82">
        <v>6.1</v>
      </c>
      <c r="K80" s="82">
        <v>2.5</v>
      </c>
      <c r="L80" s="82">
        <v>5</v>
      </c>
      <c r="M80" s="82">
        <v>2.5499999999999998</v>
      </c>
      <c r="N80" s="82">
        <v>26.5</v>
      </c>
      <c r="O80" s="82">
        <v>50</v>
      </c>
      <c r="P80" s="82">
        <v>25</v>
      </c>
      <c r="Q80" s="82"/>
      <c r="R80" s="82">
        <v>6.5000000000000002E-2</v>
      </c>
      <c r="S80" s="82"/>
      <c r="T80" s="82">
        <v>80</v>
      </c>
      <c r="U80" s="82">
        <v>5</v>
      </c>
      <c r="V80" s="82"/>
      <c r="W80" s="82"/>
      <c r="X80" s="82">
        <v>0.25</v>
      </c>
    </row>
    <row r="81" spans="1:24" ht="15.75" x14ac:dyDescent="0.25">
      <c r="A81" s="3"/>
      <c r="B81" s="58" t="s">
        <v>22</v>
      </c>
      <c r="C81" s="11" t="s">
        <v>101</v>
      </c>
      <c r="D81" s="11">
        <v>12</v>
      </c>
      <c r="E81" s="11">
        <v>26</v>
      </c>
      <c r="F81" s="59">
        <f t="shared" si="14"/>
        <v>0.312</v>
      </c>
      <c r="G81" s="39"/>
      <c r="H81" s="82">
        <v>41</v>
      </c>
      <c r="I81" s="82"/>
      <c r="J81" s="82"/>
      <c r="K81" s="82">
        <v>5.95</v>
      </c>
      <c r="L81" s="82"/>
      <c r="M81" s="82"/>
      <c r="N81" s="82"/>
      <c r="O81" s="82">
        <v>25</v>
      </c>
      <c r="P81" s="82"/>
      <c r="Q81" s="82"/>
      <c r="R81" s="82"/>
      <c r="S81" s="82"/>
      <c r="T81" s="82"/>
      <c r="U81" s="82">
        <v>2.5499999999999998</v>
      </c>
      <c r="V81" s="82"/>
      <c r="W81" s="82"/>
      <c r="X81" s="82"/>
    </row>
    <row r="82" spans="1:24" ht="15.75" x14ac:dyDescent="0.25">
      <c r="A82" s="3"/>
      <c r="B82" s="58" t="s">
        <v>47</v>
      </c>
      <c r="C82" s="11" t="s">
        <v>101</v>
      </c>
      <c r="D82" s="11">
        <v>25</v>
      </c>
      <c r="E82" s="11">
        <v>55</v>
      </c>
      <c r="F82" s="59">
        <f t="shared" si="14"/>
        <v>1.375</v>
      </c>
      <c r="G82" s="39"/>
      <c r="H82" s="82"/>
      <c r="I82" s="82"/>
      <c r="J82" s="82"/>
      <c r="K82" s="82">
        <v>7.5</v>
      </c>
      <c r="L82" s="82"/>
      <c r="M82" s="82"/>
      <c r="N82" s="82"/>
      <c r="O82" s="82">
        <v>12.5</v>
      </c>
      <c r="P82" s="82"/>
      <c r="Q82" s="82"/>
      <c r="R82" s="82"/>
      <c r="S82" s="82"/>
      <c r="T82" s="82"/>
      <c r="U82" s="82">
        <v>12</v>
      </c>
      <c r="V82" s="82"/>
      <c r="W82" s="82"/>
      <c r="X82" s="82"/>
    </row>
    <row r="83" spans="1:24" ht="15.75" x14ac:dyDescent="0.25">
      <c r="A83" s="3"/>
      <c r="B83" s="58" t="s">
        <v>24</v>
      </c>
      <c r="C83" s="11" t="s">
        <v>101</v>
      </c>
      <c r="D83" s="11">
        <v>5</v>
      </c>
      <c r="E83" s="11">
        <v>348</v>
      </c>
      <c r="F83" s="59">
        <f t="shared" si="14"/>
        <v>1.74</v>
      </c>
      <c r="G83" s="39"/>
      <c r="H83" s="82"/>
      <c r="I83" s="82"/>
      <c r="J83" s="82"/>
      <c r="K83" s="82"/>
      <c r="L83" s="82"/>
      <c r="M83" s="82"/>
      <c r="N83" s="82"/>
      <c r="O83" s="82">
        <v>12</v>
      </c>
      <c r="P83" s="82"/>
      <c r="Q83" s="82"/>
      <c r="R83" s="82"/>
      <c r="S83" s="82"/>
      <c r="T83" s="82"/>
      <c r="U83" s="82"/>
      <c r="V83" s="82"/>
      <c r="W83" s="82"/>
      <c r="X83" s="82"/>
    </row>
    <row r="84" spans="1:24" ht="15.75" x14ac:dyDescent="0.25">
      <c r="A84" s="3"/>
      <c r="B84" s="58" t="s">
        <v>33</v>
      </c>
      <c r="C84" s="11" t="s">
        <v>101</v>
      </c>
      <c r="D84" s="11">
        <v>2.5</v>
      </c>
      <c r="E84" s="11">
        <v>43</v>
      </c>
      <c r="F84" s="59">
        <f t="shared" si="14"/>
        <v>0.1075</v>
      </c>
      <c r="G84" s="39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</row>
    <row r="85" spans="1:24" ht="16.5" thickBot="1" x14ac:dyDescent="0.3">
      <c r="A85" s="3"/>
      <c r="B85" s="58" t="s">
        <v>54</v>
      </c>
      <c r="C85" s="11" t="s">
        <v>101</v>
      </c>
      <c r="D85" s="11">
        <v>5</v>
      </c>
      <c r="E85" s="11">
        <v>190</v>
      </c>
      <c r="F85" s="59">
        <f t="shared" si="14"/>
        <v>0.95</v>
      </c>
      <c r="G85" s="39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</row>
    <row r="86" spans="1:24" ht="16.5" thickBot="1" x14ac:dyDescent="0.3">
      <c r="A86" s="3"/>
      <c r="B86" s="58" t="s">
        <v>25</v>
      </c>
      <c r="C86" s="11" t="s">
        <v>101</v>
      </c>
      <c r="D86" s="11">
        <v>1</v>
      </c>
      <c r="E86" s="11">
        <v>13.5</v>
      </c>
      <c r="F86" s="59">
        <f t="shared" si="14"/>
        <v>1.35E-2</v>
      </c>
      <c r="G86" s="39" t="s">
        <v>121</v>
      </c>
      <c r="H86" s="84">
        <f>SUM(H80:H85)</f>
        <v>43.55</v>
      </c>
      <c r="I86" s="85"/>
      <c r="J86" s="85">
        <f t="shared" ref="J86:P86" si="15">SUM(J80:J85)</f>
        <v>6.1</v>
      </c>
      <c r="K86" s="85">
        <f t="shared" si="15"/>
        <v>15.95</v>
      </c>
      <c r="L86" s="85">
        <f t="shared" si="15"/>
        <v>5</v>
      </c>
      <c r="M86" s="85">
        <f t="shared" si="15"/>
        <v>2.5499999999999998</v>
      </c>
      <c r="N86" s="85">
        <f t="shared" si="15"/>
        <v>26.5</v>
      </c>
      <c r="O86" s="85">
        <f t="shared" si="15"/>
        <v>99.5</v>
      </c>
      <c r="P86" s="85">
        <f t="shared" si="15"/>
        <v>25</v>
      </c>
      <c r="Q86" s="85"/>
      <c r="R86" s="85">
        <f>SUM(R80:R85)</f>
        <v>6.5000000000000002E-2</v>
      </c>
      <c r="S86" s="85"/>
      <c r="T86" s="85">
        <f>SUM(T80:T85)</f>
        <v>80</v>
      </c>
      <c r="U86" s="85">
        <f>SUM(U80:U85)</f>
        <v>19.55</v>
      </c>
      <c r="V86" s="85"/>
      <c r="W86" s="85"/>
      <c r="X86" s="86">
        <f>SUM(X80:X85)</f>
        <v>0.25</v>
      </c>
    </row>
    <row r="87" spans="1:24" ht="21" customHeight="1" x14ac:dyDescent="0.25">
      <c r="A87" s="34">
        <v>188</v>
      </c>
      <c r="B87" s="35" t="s">
        <v>20</v>
      </c>
      <c r="C87" s="30" t="s">
        <v>101</v>
      </c>
      <c r="D87" s="67" t="s">
        <v>74</v>
      </c>
      <c r="E87" s="67"/>
      <c r="F87" s="88">
        <f>F88+F89+F90+F91+F92+F93+F94+F95</f>
        <v>29.845448500000007</v>
      </c>
      <c r="G87" s="39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</row>
    <row r="88" spans="1:24" ht="15.75" customHeight="1" x14ac:dyDescent="0.25">
      <c r="A88" s="34"/>
      <c r="B88" s="9" t="s">
        <v>52</v>
      </c>
      <c r="C88" s="11" t="s">
        <v>101</v>
      </c>
      <c r="D88" s="69">
        <v>80</v>
      </c>
      <c r="E88" s="69">
        <v>324</v>
      </c>
      <c r="F88" s="89">
        <f>E88*D88/1000</f>
        <v>25.92</v>
      </c>
      <c r="G88" s="39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</row>
    <row r="89" spans="1:24" ht="15.75" customHeight="1" x14ac:dyDescent="0.25">
      <c r="A89" s="34"/>
      <c r="B89" s="9" t="s">
        <v>60</v>
      </c>
      <c r="C89" s="11" t="s">
        <v>101</v>
      </c>
      <c r="D89" s="69">
        <v>6.1</v>
      </c>
      <c r="E89" s="69">
        <v>29</v>
      </c>
      <c r="F89" s="89">
        <f t="shared" ref="F89:F95" si="16">E89*D89/1000</f>
        <v>0.17689999999999997</v>
      </c>
      <c r="G89" s="39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</row>
    <row r="90" spans="1:24" ht="15.75" customHeight="1" x14ac:dyDescent="0.25">
      <c r="A90" s="34"/>
      <c r="B90" s="9" t="s">
        <v>33</v>
      </c>
      <c r="C90" s="11" t="s">
        <v>101</v>
      </c>
      <c r="D90" s="69">
        <v>5.95</v>
      </c>
      <c r="E90" s="69">
        <v>43</v>
      </c>
      <c r="F90" s="89">
        <f t="shared" si="16"/>
        <v>0.25585000000000002</v>
      </c>
      <c r="G90" s="39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</row>
    <row r="91" spans="1:24" ht="15.75" customHeight="1" x14ac:dyDescent="0.25">
      <c r="A91" s="34"/>
      <c r="B91" s="9" t="s">
        <v>37</v>
      </c>
      <c r="C91" s="11" t="s">
        <v>102</v>
      </c>
      <c r="D91" s="69">
        <v>6.5000000000000002E-2</v>
      </c>
      <c r="E91" s="69">
        <v>6.32</v>
      </c>
      <c r="F91" s="89">
        <f>E91*D91</f>
        <v>0.41080000000000005</v>
      </c>
      <c r="G91" s="39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</row>
    <row r="92" spans="1:24" ht="15.75" customHeight="1" x14ac:dyDescent="0.25">
      <c r="A92" s="34"/>
      <c r="B92" s="9" t="s">
        <v>28</v>
      </c>
      <c r="C92" s="11" t="s">
        <v>101</v>
      </c>
      <c r="D92" s="69">
        <v>2.5499999999999998</v>
      </c>
      <c r="E92" s="69">
        <v>82.61</v>
      </c>
      <c r="F92" s="70">
        <f t="shared" si="16"/>
        <v>0.2106555</v>
      </c>
    </row>
    <row r="93" spans="1:24" ht="15.75" customHeight="1" x14ac:dyDescent="0.25">
      <c r="A93" s="34"/>
      <c r="B93" s="9" t="s">
        <v>53</v>
      </c>
      <c r="C93" s="11" t="s">
        <v>101</v>
      </c>
      <c r="D93" s="69">
        <v>2.5499999999999998</v>
      </c>
      <c r="E93" s="69">
        <v>41.86</v>
      </c>
      <c r="F93" s="70">
        <f t="shared" si="16"/>
        <v>0.10674299999999999</v>
      </c>
    </row>
    <row r="94" spans="1:24" ht="15.75" customHeight="1" x14ac:dyDescent="0.25">
      <c r="A94" s="34"/>
      <c r="B94" s="9" t="s">
        <v>54</v>
      </c>
      <c r="C94" s="11" t="s">
        <v>101</v>
      </c>
      <c r="D94" s="69">
        <v>2.5499999999999998</v>
      </c>
      <c r="E94" s="69">
        <v>190</v>
      </c>
      <c r="F94" s="70">
        <f t="shared" si="16"/>
        <v>0.48449999999999993</v>
      </c>
    </row>
    <row r="95" spans="1:24" ht="15.75" customHeight="1" x14ac:dyDescent="0.25">
      <c r="A95" s="34"/>
      <c r="B95" s="9" t="s">
        <v>54</v>
      </c>
      <c r="C95" s="11" t="s">
        <v>101</v>
      </c>
      <c r="D95" s="69">
        <v>12</v>
      </c>
      <c r="E95" s="69">
        <v>190</v>
      </c>
      <c r="F95" s="70">
        <f t="shared" si="16"/>
        <v>2.2799999999999998</v>
      </c>
    </row>
    <row r="96" spans="1:24" ht="15.75" x14ac:dyDescent="0.25">
      <c r="A96" s="20">
        <v>350</v>
      </c>
      <c r="B96" s="57" t="s">
        <v>134</v>
      </c>
      <c r="C96" s="30" t="s">
        <v>101</v>
      </c>
      <c r="D96" s="30">
        <v>100</v>
      </c>
      <c r="E96" s="30"/>
      <c r="F96" s="32">
        <f>F97+F98</f>
        <v>0.48</v>
      </c>
    </row>
    <row r="97" spans="1:24" ht="15.75" x14ac:dyDescent="0.25">
      <c r="A97" s="20"/>
      <c r="B97" s="58" t="s">
        <v>51</v>
      </c>
      <c r="C97" s="11" t="s">
        <v>101</v>
      </c>
      <c r="D97" s="11">
        <v>0.25</v>
      </c>
      <c r="E97" s="11">
        <v>630</v>
      </c>
      <c r="F97" s="59">
        <f>E97*D97/1000</f>
        <v>0.1575</v>
      </c>
    </row>
    <row r="98" spans="1:24" ht="15.75" x14ac:dyDescent="0.25">
      <c r="A98" s="3"/>
      <c r="B98" s="58" t="s">
        <v>33</v>
      </c>
      <c r="C98" s="11" t="s">
        <v>101</v>
      </c>
      <c r="D98" s="11">
        <v>7.5</v>
      </c>
      <c r="E98" s="11">
        <v>43</v>
      </c>
      <c r="F98" s="59">
        <f t="shared" ref="F98:F99" si="17">E98*D98/1000</f>
        <v>0.32250000000000001</v>
      </c>
    </row>
    <row r="99" spans="1:24" ht="15.75" x14ac:dyDescent="0.25">
      <c r="A99" s="20"/>
      <c r="B99" s="57" t="s">
        <v>16</v>
      </c>
      <c r="C99" s="30" t="s">
        <v>101</v>
      </c>
      <c r="D99" s="63">
        <v>41</v>
      </c>
      <c r="E99" s="30">
        <v>29.2</v>
      </c>
      <c r="F99" s="32">
        <f t="shared" si="17"/>
        <v>1.1972</v>
      </c>
    </row>
    <row r="100" spans="1:24" ht="15.75" x14ac:dyDescent="0.25">
      <c r="A100" s="3"/>
      <c r="B100" s="30" t="s">
        <v>34</v>
      </c>
      <c r="C100" s="30" t="s">
        <v>101</v>
      </c>
      <c r="D100" s="11"/>
      <c r="E100" s="11"/>
      <c r="F100" s="32">
        <f>F99+F96+F87+F76</f>
        <v>38.901348500000005</v>
      </c>
    </row>
    <row r="101" spans="1:24" ht="19.5" x14ac:dyDescent="0.35">
      <c r="A101" s="133" t="s">
        <v>107</v>
      </c>
      <c r="B101" s="134"/>
      <c r="C101" s="30"/>
      <c r="D101" s="15"/>
      <c r="E101" s="15"/>
      <c r="F101" s="15"/>
    </row>
    <row r="102" spans="1:24" ht="15.75" x14ac:dyDescent="0.25">
      <c r="A102" s="20">
        <v>74</v>
      </c>
      <c r="B102" s="64" t="s">
        <v>55</v>
      </c>
      <c r="C102" s="30" t="s">
        <v>101</v>
      </c>
      <c r="D102" s="30">
        <v>250</v>
      </c>
      <c r="E102" s="30"/>
      <c r="F102" s="32">
        <f>F103++F104+F105+F106+F107+F108+F109+F110</f>
        <v>5.6467499999999999</v>
      </c>
      <c r="G102" s="39"/>
      <c r="H102" s="132" t="s">
        <v>125</v>
      </c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</row>
    <row r="103" spans="1:24" ht="15.75" x14ac:dyDescent="0.25">
      <c r="A103" s="3"/>
      <c r="B103" s="65" t="s">
        <v>56</v>
      </c>
      <c r="C103" s="11" t="s">
        <v>101</v>
      </c>
      <c r="D103" s="11">
        <v>100</v>
      </c>
      <c r="E103" s="11">
        <v>21.3</v>
      </c>
      <c r="F103" s="59">
        <f>E103*D103/1000</f>
        <v>2.13</v>
      </c>
      <c r="G103" s="39"/>
      <c r="H103" s="82" t="s">
        <v>58</v>
      </c>
      <c r="I103" s="82" t="s">
        <v>27</v>
      </c>
      <c r="J103" s="82" t="s">
        <v>111</v>
      </c>
      <c r="K103" s="82" t="s">
        <v>33</v>
      </c>
      <c r="L103" s="82" t="s">
        <v>112</v>
      </c>
      <c r="M103" s="82" t="s">
        <v>113</v>
      </c>
      <c r="N103" s="82" t="s">
        <v>114</v>
      </c>
      <c r="O103" s="82" t="s">
        <v>115</v>
      </c>
      <c r="P103" s="82" t="s">
        <v>116</v>
      </c>
      <c r="Q103" s="82" t="s">
        <v>117</v>
      </c>
      <c r="R103" s="82" t="s">
        <v>37</v>
      </c>
      <c r="S103" s="82" t="s">
        <v>29</v>
      </c>
      <c r="T103" s="82" t="s">
        <v>52</v>
      </c>
      <c r="U103" s="82" t="s">
        <v>118</v>
      </c>
      <c r="V103" s="82" t="s">
        <v>119</v>
      </c>
      <c r="W103" s="82" t="s">
        <v>120</v>
      </c>
      <c r="X103" s="82" t="s">
        <v>41</v>
      </c>
    </row>
    <row r="104" spans="1:24" ht="15.75" x14ac:dyDescent="0.25">
      <c r="A104" s="3"/>
      <c r="B104" s="65" t="s">
        <v>40</v>
      </c>
      <c r="C104" s="11" t="s">
        <v>101</v>
      </c>
      <c r="D104" s="11">
        <v>5</v>
      </c>
      <c r="E104" s="11">
        <v>53</v>
      </c>
      <c r="F104" s="59">
        <f t="shared" ref="F104:F110" si="18">E104*D104/1000</f>
        <v>0.26500000000000001</v>
      </c>
      <c r="G104" s="39"/>
      <c r="H104" s="92">
        <v>9.3000000000000007</v>
      </c>
      <c r="I104" s="92">
        <v>2.75</v>
      </c>
      <c r="J104" s="92">
        <v>5</v>
      </c>
      <c r="K104" s="92">
        <v>0.5</v>
      </c>
      <c r="L104" s="92">
        <v>4</v>
      </c>
      <c r="M104" s="92">
        <v>3.3</v>
      </c>
      <c r="N104" s="92">
        <v>100</v>
      </c>
      <c r="O104" s="92">
        <v>12.5</v>
      </c>
      <c r="P104" s="92">
        <v>125</v>
      </c>
      <c r="Q104" s="92"/>
      <c r="R104" s="92"/>
      <c r="S104" s="92">
        <v>25</v>
      </c>
      <c r="T104" s="92"/>
      <c r="U104" s="92"/>
      <c r="V104" s="92"/>
      <c r="W104" s="92">
        <v>44</v>
      </c>
      <c r="X104" s="92"/>
    </row>
    <row r="105" spans="1:24" ht="15.75" x14ac:dyDescent="0.25">
      <c r="A105" s="3"/>
      <c r="B105" s="65" t="s">
        <v>23</v>
      </c>
      <c r="C105" s="11" t="s">
        <v>101</v>
      </c>
      <c r="D105" s="11">
        <v>12.5</v>
      </c>
      <c r="E105" s="11">
        <v>27.7</v>
      </c>
      <c r="F105" s="59">
        <f t="shared" si="18"/>
        <v>0.34625</v>
      </c>
      <c r="G105" s="39"/>
      <c r="H105" s="92">
        <v>4.7</v>
      </c>
      <c r="I105" s="92"/>
      <c r="J105" s="92"/>
      <c r="K105" s="92"/>
      <c r="L105" s="92">
        <v>3</v>
      </c>
      <c r="M105" s="92"/>
      <c r="N105" s="92"/>
      <c r="O105" s="92">
        <v>6</v>
      </c>
      <c r="P105" s="92">
        <v>55</v>
      </c>
      <c r="Q105" s="92"/>
      <c r="R105" s="92"/>
      <c r="S105" s="92"/>
      <c r="T105" s="92"/>
      <c r="U105" s="92"/>
      <c r="V105" s="92"/>
      <c r="W105" s="92"/>
      <c r="X105" s="92"/>
    </row>
    <row r="106" spans="1:24" ht="15.75" x14ac:dyDescent="0.25">
      <c r="A106" s="3"/>
      <c r="B106" s="65" t="s">
        <v>22</v>
      </c>
      <c r="C106" s="11" t="s">
        <v>101</v>
      </c>
      <c r="D106" s="11">
        <v>6</v>
      </c>
      <c r="E106" s="11">
        <v>26</v>
      </c>
      <c r="F106" s="59">
        <f t="shared" si="18"/>
        <v>0.156</v>
      </c>
      <c r="G106" s="39"/>
      <c r="H106" s="92">
        <v>66</v>
      </c>
      <c r="I106" s="92"/>
      <c r="J106" s="92"/>
      <c r="K106" s="92"/>
      <c r="L106" s="92"/>
      <c r="M106" s="92"/>
      <c r="N106" s="92"/>
      <c r="O106" s="92">
        <v>28</v>
      </c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ht="15.75" x14ac:dyDescent="0.25">
      <c r="A107" s="3"/>
      <c r="B107" s="65" t="s">
        <v>57</v>
      </c>
      <c r="C107" s="11" t="s">
        <v>101</v>
      </c>
      <c r="D107" s="11">
        <v>28</v>
      </c>
      <c r="E107" s="11">
        <v>48</v>
      </c>
      <c r="F107" s="59">
        <f t="shared" si="18"/>
        <v>1.3440000000000001</v>
      </c>
      <c r="G107" s="39"/>
      <c r="H107" s="92"/>
      <c r="I107" s="92"/>
      <c r="J107" s="92"/>
      <c r="K107" s="92"/>
      <c r="L107" s="92">
        <v>2.75</v>
      </c>
      <c r="M107" s="92"/>
      <c r="N107" s="92"/>
      <c r="O107" s="92">
        <v>75</v>
      </c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ht="15.75" x14ac:dyDescent="0.25">
      <c r="A108" s="3"/>
      <c r="B108" s="65" t="s">
        <v>24</v>
      </c>
      <c r="C108" s="11" t="s">
        <v>101</v>
      </c>
      <c r="D108" s="11">
        <v>4</v>
      </c>
      <c r="E108" s="11">
        <v>348</v>
      </c>
      <c r="F108" s="59">
        <f t="shared" si="18"/>
        <v>1.3919999999999999</v>
      </c>
      <c r="G108" s="39"/>
      <c r="H108" s="92"/>
      <c r="I108" s="92"/>
      <c r="J108" s="92"/>
      <c r="K108" s="92"/>
      <c r="L108" s="92"/>
      <c r="M108" s="92"/>
      <c r="N108" s="92"/>
      <c r="O108" s="92">
        <v>31</v>
      </c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ht="15.75" x14ac:dyDescent="0.25">
      <c r="A109" s="3"/>
      <c r="B109" s="65" t="s">
        <v>54</v>
      </c>
      <c r="C109" s="11" t="s">
        <v>101</v>
      </c>
      <c r="D109" s="11"/>
      <c r="E109" s="11">
        <v>190</v>
      </c>
      <c r="F109" s="59">
        <f t="shared" si="18"/>
        <v>0</v>
      </c>
      <c r="G109" s="39"/>
      <c r="H109" s="92"/>
      <c r="I109" s="92"/>
      <c r="J109" s="92"/>
      <c r="K109" s="92"/>
      <c r="L109" s="92"/>
      <c r="M109" s="92"/>
      <c r="N109" s="92"/>
      <c r="O109" s="92">
        <v>36</v>
      </c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ht="15.75" x14ac:dyDescent="0.25">
      <c r="A110" s="3"/>
      <c r="B110" s="65" t="s">
        <v>25</v>
      </c>
      <c r="C110" s="11" t="s">
        <v>101</v>
      </c>
      <c r="D110" s="11">
        <v>1</v>
      </c>
      <c r="E110" s="11">
        <v>13.5</v>
      </c>
      <c r="F110" s="59">
        <f t="shared" si="18"/>
        <v>1.35E-2</v>
      </c>
      <c r="G110" s="39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  <row r="111" spans="1:24" ht="15.75" x14ac:dyDescent="0.25">
      <c r="A111" s="20">
        <v>202</v>
      </c>
      <c r="B111" s="57" t="s">
        <v>17</v>
      </c>
      <c r="C111" s="30" t="s">
        <v>101</v>
      </c>
      <c r="D111" s="30">
        <v>50</v>
      </c>
      <c r="E111" s="30"/>
      <c r="F111" s="32">
        <f>F112+F113+F114+F115</f>
        <v>8.7061349999999997</v>
      </c>
      <c r="G111" s="39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</row>
    <row r="112" spans="1:24" ht="15.75" x14ac:dyDescent="0.25">
      <c r="A112" s="3"/>
      <c r="B112" s="58" t="s">
        <v>26</v>
      </c>
      <c r="C112" s="11" t="s">
        <v>101</v>
      </c>
      <c r="D112" s="11">
        <v>44</v>
      </c>
      <c r="E112" s="11">
        <v>182</v>
      </c>
      <c r="F112" s="59">
        <f>E112*D112/1000</f>
        <v>8.0079999999999991</v>
      </c>
      <c r="G112" s="39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</row>
    <row r="113" spans="1:24" ht="15.75" x14ac:dyDescent="0.25">
      <c r="A113" s="3"/>
      <c r="B113" s="58" t="s">
        <v>58</v>
      </c>
      <c r="C113" s="11" t="s">
        <v>101</v>
      </c>
      <c r="D113" s="11">
        <v>9.3000000000000007</v>
      </c>
      <c r="E113" s="11">
        <v>24.6</v>
      </c>
      <c r="F113" s="59">
        <f t="shared" ref="F113:F115" si="19">E113*D113/1000</f>
        <v>0.22878000000000004</v>
      </c>
      <c r="G113" s="39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</row>
    <row r="114" spans="1:24" ht="15.75" x14ac:dyDescent="0.25">
      <c r="A114" s="3"/>
      <c r="B114" s="58" t="s">
        <v>53</v>
      </c>
      <c r="C114" s="11" t="s">
        <v>101</v>
      </c>
      <c r="D114" s="11">
        <v>4.7</v>
      </c>
      <c r="E114" s="11">
        <v>41.86</v>
      </c>
      <c r="F114" s="59">
        <f t="shared" si="19"/>
        <v>0.19674200000000003</v>
      </c>
      <c r="G114" s="39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</row>
    <row r="115" spans="1:24" ht="16.5" thickBot="1" x14ac:dyDescent="0.3">
      <c r="A115" s="3"/>
      <c r="B115" s="58" t="s">
        <v>28</v>
      </c>
      <c r="C115" s="11" t="s">
        <v>101</v>
      </c>
      <c r="D115" s="11">
        <v>3.3</v>
      </c>
      <c r="E115" s="11">
        <v>82.61</v>
      </c>
      <c r="F115" s="59">
        <f t="shared" si="19"/>
        <v>0.27261299999999999</v>
      </c>
      <c r="G115" s="39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</row>
    <row r="116" spans="1:24" ht="16.5" thickBot="1" x14ac:dyDescent="0.3">
      <c r="A116" s="20"/>
      <c r="B116" s="64" t="s">
        <v>133</v>
      </c>
      <c r="C116" s="30"/>
      <c r="D116" s="32">
        <v>55</v>
      </c>
      <c r="E116" s="30">
        <v>80.7</v>
      </c>
      <c r="F116" s="32">
        <f>E116*D116/1000</f>
        <v>4.4385000000000003</v>
      </c>
      <c r="G116" s="39" t="s">
        <v>121</v>
      </c>
      <c r="H116" s="84">
        <f t="shared" ref="H116:P116" si="20">SUM(H104:H115)</f>
        <v>80</v>
      </c>
      <c r="I116" s="85">
        <f t="shared" si="20"/>
        <v>2.75</v>
      </c>
      <c r="J116" s="85">
        <f t="shared" si="20"/>
        <v>5</v>
      </c>
      <c r="K116" s="85">
        <f t="shared" si="20"/>
        <v>0.5</v>
      </c>
      <c r="L116" s="85">
        <f t="shared" si="20"/>
        <v>9.75</v>
      </c>
      <c r="M116" s="85">
        <f t="shared" si="20"/>
        <v>3.3</v>
      </c>
      <c r="N116" s="85">
        <f t="shared" si="20"/>
        <v>100</v>
      </c>
      <c r="O116" s="85">
        <f t="shared" si="20"/>
        <v>188.5</v>
      </c>
      <c r="P116" s="85">
        <f t="shared" si="20"/>
        <v>180</v>
      </c>
      <c r="Q116" s="85"/>
      <c r="R116" s="85"/>
      <c r="S116" s="85">
        <f>SUM(S104:S115)</f>
        <v>25</v>
      </c>
      <c r="T116" s="85"/>
      <c r="U116" s="85">
        <f>SUM(U104:U115)</f>
        <v>0</v>
      </c>
      <c r="V116" s="85"/>
      <c r="W116" s="85">
        <f>SUM(W104:W115)</f>
        <v>44</v>
      </c>
      <c r="X116" s="86"/>
    </row>
    <row r="117" spans="1:24" ht="15.75" x14ac:dyDescent="0.25">
      <c r="A117" s="3"/>
      <c r="B117" s="58"/>
      <c r="C117" s="11"/>
      <c r="D117" s="11"/>
      <c r="E117" s="11"/>
      <c r="F117" s="59"/>
      <c r="G117" s="39" t="s">
        <v>126</v>
      </c>
      <c r="H117" s="90">
        <f>H116+H86+H68+H42+H13</f>
        <v>265.55</v>
      </c>
      <c r="I117" s="90">
        <f t="shared" ref="I117:X117" si="21">I116+I86+I68+I42+I13</f>
        <v>24.75</v>
      </c>
      <c r="J117" s="90">
        <f t="shared" si="21"/>
        <v>73.599999999999994</v>
      </c>
      <c r="K117" s="90">
        <f t="shared" si="21"/>
        <v>63.95</v>
      </c>
      <c r="L117" s="90">
        <f t="shared" si="21"/>
        <v>40</v>
      </c>
      <c r="M117" s="90">
        <f t="shared" si="21"/>
        <v>20.25</v>
      </c>
      <c r="N117" s="90">
        <f t="shared" si="21"/>
        <v>488</v>
      </c>
      <c r="O117" s="90">
        <f t="shared" si="21"/>
        <v>632.85</v>
      </c>
      <c r="P117" s="90">
        <f t="shared" si="21"/>
        <v>250</v>
      </c>
      <c r="Q117" s="90">
        <f t="shared" si="21"/>
        <v>40</v>
      </c>
      <c r="R117" s="90">
        <f t="shared" si="21"/>
        <v>0.69</v>
      </c>
      <c r="S117" s="90">
        <f t="shared" si="21"/>
        <v>56.6</v>
      </c>
      <c r="T117" s="90">
        <f t="shared" si="21"/>
        <v>80</v>
      </c>
      <c r="U117" s="90">
        <f t="shared" si="21"/>
        <v>24.55</v>
      </c>
      <c r="V117" s="90">
        <f t="shared" si="21"/>
        <v>150.98000000000002</v>
      </c>
      <c r="W117" s="90">
        <f t="shared" si="21"/>
        <v>125</v>
      </c>
      <c r="X117" s="90">
        <f t="shared" si="21"/>
        <v>0.5</v>
      </c>
    </row>
    <row r="118" spans="1:24" ht="15.75" x14ac:dyDescent="0.25">
      <c r="A118" s="20">
        <v>113</v>
      </c>
      <c r="B118" s="57" t="s">
        <v>63</v>
      </c>
      <c r="C118" s="30" t="s">
        <v>101</v>
      </c>
      <c r="D118" s="30">
        <v>150</v>
      </c>
      <c r="E118" s="30"/>
      <c r="F118" s="32">
        <f>F119+F120+F121+F122+F123+F125+F126+F127+F128</f>
        <v>10.816000000000001</v>
      </c>
      <c r="G118" s="39" t="s">
        <v>127</v>
      </c>
      <c r="H118" s="82">
        <v>300</v>
      </c>
      <c r="I118" s="82">
        <v>25</v>
      </c>
      <c r="J118" s="82">
        <v>105</v>
      </c>
      <c r="K118" s="82">
        <v>75</v>
      </c>
      <c r="L118" s="82">
        <v>40</v>
      </c>
      <c r="M118" s="82">
        <v>35</v>
      </c>
      <c r="N118" s="82">
        <v>500</v>
      </c>
      <c r="O118" s="82">
        <v>700</v>
      </c>
      <c r="P118" s="82">
        <v>250</v>
      </c>
      <c r="Q118" s="82">
        <v>40</v>
      </c>
      <c r="R118" s="82">
        <v>1.25</v>
      </c>
      <c r="S118" s="82">
        <v>90</v>
      </c>
      <c r="T118" s="82">
        <v>80</v>
      </c>
      <c r="U118" s="82">
        <v>25</v>
      </c>
      <c r="V118" s="82">
        <v>175</v>
      </c>
      <c r="W118" s="82">
        <v>125</v>
      </c>
      <c r="X118" s="82">
        <v>0.5</v>
      </c>
    </row>
    <row r="119" spans="1:24" ht="15.75" x14ac:dyDescent="0.25">
      <c r="A119" s="20"/>
      <c r="B119" s="58" t="s">
        <v>64</v>
      </c>
      <c r="C119" s="11" t="s">
        <v>101</v>
      </c>
      <c r="D119" s="11">
        <v>75</v>
      </c>
      <c r="E119" s="11">
        <v>27.7</v>
      </c>
      <c r="F119" s="59">
        <f>E119*D119/1000</f>
        <v>2.0775000000000001</v>
      </c>
      <c r="G119" s="39" t="s">
        <v>128</v>
      </c>
      <c r="H119" s="82">
        <f>H117-H118</f>
        <v>-34.449999999999989</v>
      </c>
      <c r="I119" s="82">
        <f t="shared" ref="I119:W119" si="22">I117-I118</f>
        <v>-0.25</v>
      </c>
      <c r="J119" s="82">
        <f t="shared" si="22"/>
        <v>-31.400000000000006</v>
      </c>
      <c r="K119" s="82">
        <f t="shared" si="22"/>
        <v>-11.049999999999997</v>
      </c>
      <c r="L119" s="82">
        <f t="shared" si="22"/>
        <v>0</v>
      </c>
      <c r="M119" s="82">
        <f t="shared" si="22"/>
        <v>-14.75</v>
      </c>
      <c r="N119" s="82">
        <f t="shared" si="22"/>
        <v>-12</v>
      </c>
      <c r="O119" s="82">
        <f t="shared" si="22"/>
        <v>-67.149999999999977</v>
      </c>
      <c r="P119" s="82">
        <f t="shared" si="22"/>
        <v>0</v>
      </c>
      <c r="Q119" s="82">
        <f t="shared" si="22"/>
        <v>0</v>
      </c>
      <c r="R119" s="82">
        <f t="shared" si="22"/>
        <v>-0.56000000000000005</v>
      </c>
      <c r="S119" s="82">
        <f t="shared" si="22"/>
        <v>-33.4</v>
      </c>
      <c r="T119" s="82">
        <f t="shared" si="22"/>
        <v>0</v>
      </c>
      <c r="U119" s="82">
        <f t="shared" si="22"/>
        <v>-0.44999999999999929</v>
      </c>
      <c r="V119" s="82">
        <f t="shared" si="22"/>
        <v>-24.019999999999982</v>
      </c>
      <c r="W119" s="82">
        <f t="shared" si="22"/>
        <v>0</v>
      </c>
      <c r="X119" s="82">
        <f>X117-X118</f>
        <v>0</v>
      </c>
    </row>
    <row r="120" spans="1:24" ht="15.75" x14ac:dyDescent="0.25">
      <c r="A120" s="20"/>
      <c r="B120" s="58" t="s">
        <v>65</v>
      </c>
      <c r="C120" s="11" t="s">
        <v>101</v>
      </c>
      <c r="D120" s="11">
        <v>31</v>
      </c>
      <c r="E120" s="11">
        <v>129</v>
      </c>
      <c r="F120" s="59">
        <f t="shared" ref="F120:F128" si="23">E120*D120/1000</f>
        <v>3.9990000000000001</v>
      </c>
    </row>
    <row r="121" spans="1:24" ht="15.75" x14ac:dyDescent="0.25">
      <c r="A121" s="20"/>
      <c r="B121" s="58" t="s">
        <v>66</v>
      </c>
      <c r="C121" s="11" t="s">
        <v>101</v>
      </c>
      <c r="D121" s="11">
        <v>36</v>
      </c>
      <c r="E121" s="11">
        <v>34</v>
      </c>
      <c r="F121" s="59">
        <f t="shared" si="23"/>
        <v>1.224</v>
      </c>
    </row>
    <row r="122" spans="1:24" ht="15.75" x14ac:dyDescent="0.25">
      <c r="A122" s="20"/>
      <c r="B122" s="58" t="s">
        <v>24</v>
      </c>
      <c r="C122" s="11" t="s">
        <v>101</v>
      </c>
      <c r="D122" s="11">
        <v>3</v>
      </c>
      <c r="E122" s="11">
        <v>348</v>
      </c>
      <c r="F122" s="59">
        <f t="shared" si="23"/>
        <v>1.044</v>
      </c>
    </row>
    <row r="123" spans="1:24" ht="15.75" x14ac:dyDescent="0.25">
      <c r="A123" s="20"/>
      <c r="B123" s="58" t="s">
        <v>25</v>
      </c>
      <c r="C123" s="11" t="s">
        <v>101</v>
      </c>
      <c r="D123" s="11">
        <v>2</v>
      </c>
      <c r="E123" s="11">
        <v>13.5</v>
      </c>
      <c r="F123" s="59">
        <f t="shared" si="23"/>
        <v>2.7E-2</v>
      </c>
    </row>
    <row r="124" spans="1:24" ht="15.75" x14ac:dyDescent="0.25">
      <c r="A124" s="20"/>
      <c r="B124" s="57" t="s">
        <v>67</v>
      </c>
      <c r="C124" s="30" t="s">
        <v>101</v>
      </c>
      <c r="D124" s="11"/>
      <c r="E124" s="11"/>
      <c r="F124" s="59"/>
      <c r="N124" t="s">
        <v>63</v>
      </c>
      <c r="O124" t="s">
        <v>101</v>
      </c>
      <c r="P124" s="91">
        <v>150</v>
      </c>
    </row>
    <row r="125" spans="1:24" ht="15.75" x14ac:dyDescent="0.25">
      <c r="A125" s="20"/>
      <c r="B125" s="58" t="s">
        <v>68</v>
      </c>
      <c r="C125" s="11" t="s">
        <v>101</v>
      </c>
      <c r="D125" s="11">
        <v>25</v>
      </c>
      <c r="E125" s="11">
        <v>56</v>
      </c>
      <c r="F125" s="59">
        <f t="shared" si="23"/>
        <v>1.4</v>
      </c>
      <c r="N125" t="s">
        <v>64</v>
      </c>
      <c r="O125" t="s">
        <v>101</v>
      </c>
      <c r="P125" s="91">
        <v>75</v>
      </c>
    </row>
    <row r="126" spans="1:24" ht="15.75" x14ac:dyDescent="0.25">
      <c r="A126" s="20"/>
      <c r="B126" s="58" t="s">
        <v>69</v>
      </c>
      <c r="C126" s="11" t="s">
        <v>101</v>
      </c>
      <c r="D126" s="11">
        <v>2.75</v>
      </c>
      <c r="E126" s="11">
        <v>348</v>
      </c>
      <c r="F126" s="59">
        <f t="shared" si="23"/>
        <v>0.95699999999999996</v>
      </c>
      <c r="N126" t="s">
        <v>135</v>
      </c>
      <c r="O126" t="s">
        <v>101</v>
      </c>
      <c r="P126" s="91">
        <v>31</v>
      </c>
    </row>
    <row r="127" spans="1:24" ht="15.75" x14ac:dyDescent="0.25">
      <c r="A127" s="20"/>
      <c r="B127" s="58" t="s">
        <v>70</v>
      </c>
      <c r="C127" s="11" t="s">
        <v>101</v>
      </c>
      <c r="D127" s="11">
        <v>2.75</v>
      </c>
      <c r="E127" s="11">
        <v>24</v>
      </c>
      <c r="F127" s="59">
        <f t="shared" si="23"/>
        <v>6.6000000000000003E-2</v>
      </c>
      <c r="N127" t="s">
        <v>136</v>
      </c>
      <c r="O127" t="s">
        <v>101</v>
      </c>
      <c r="P127" s="91">
        <v>36</v>
      </c>
    </row>
    <row r="128" spans="1:24" ht="15.75" x14ac:dyDescent="0.25">
      <c r="A128" s="20"/>
      <c r="B128" s="58" t="s">
        <v>71</v>
      </c>
      <c r="C128" s="11" t="s">
        <v>101</v>
      </c>
      <c r="D128" s="11">
        <v>0.5</v>
      </c>
      <c r="E128" s="11">
        <v>43</v>
      </c>
      <c r="F128" s="59">
        <f t="shared" si="23"/>
        <v>2.1499999999999998E-2</v>
      </c>
      <c r="N128" t="s">
        <v>24</v>
      </c>
      <c r="O128" t="s">
        <v>101</v>
      </c>
      <c r="P128" s="91">
        <v>5</v>
      </c>
    </row>
    <row r="129" spans="1:24" ht="15.75" x14ac:dyDescent="0.25">
      <c r="A129" s="20">
        <v>362</v>
      </c>
      <c r="B129" s="57" t="s">
        <v>15</v>
      </c>
      <c r="C129" s="30" t="s">
        <v>101</v>
      </c>
      <c r="D129" s="30">
        <v>125</v>
      </c>
      <c r="E129" s="30">
        <v>59</v>
      </c>
      <c r="F129" s="32">
        <f>E129*D129/1000</f>
        <v>7.375</v>
      </c>
      <c r="N129" t="s">
        <v>25</v>
      </c>
      <c r="O129" t="s">
        <v>101</v>
      </c>
      <c r="P129" s="91">
        <v>3</v>
      </c>
    </row>
    <row r="130" spans="1:24" ht="15.75" x14ac:dyDescent="0.25">
      <c r="A130" s="20"/>
      <c r="B130" s="57" t="s">
        <v>16</v>
      </c>
      <c r="C130" s="30" t="s">
        <v>101</v>
      </c>
      <c r="D130" s="63">
        <v>66</v>
      </c>
      <c r="E130" s="30">
        <v>29.2</v>
      </c>
      <c r="F130" s="32">
        <f>E130*D130/1000</f>
        <v>1.9272</v>
      </c>
      <c r="N130" t="s">
        <v>137</v>
      </c>
      <c r="O130" t="s">
        <v>101</v>
      </c>
      <c r="P130" s="91"/>
    </row>
    <row r="131" spans="1:24" ht="15.75" x14ac:dyDescent="0.25">
      <c r="A131" s="3"/>
      <c r="B131" s="30" t="s">
        <v>34</v>
      </c>
      <c r="C131" s="30"/>
      <c r="D131" s="11"/>
      <c r="E131" s="11"/>
      <c r="F131" s="32">
        <f>F102+F111+F116+F118+F129+F130</f>
        <v>38.909585</v>
      </c>
      <c r="N131" t="s">
        <v>54</v>
      </c>
      <c r="O131" t="s">
        <v>101</v>
      </c>
      <c r="P131" s="91">
        <v>12.5</v>
      </c>
    </row>
    <row r="132" spans="1:24" ht="19.5" x14ac:dyDescent="0.35">
      <c r="A132" s="133" t="s">
        <v>108</v>
      </c>
      <c r="B132" s="135"/>
      <c r="C132" s="15"/>
      <c r="D132" s="41"/>
      <c r="E132" s="41"/>
      <c r="F132" s="15"/>
      <c r="N132" t="s">
        <v>83</v>
      </c>
      <c r="O132" t="s">
        <v>101</v>
      </c>
      <c r="P132" s="91">
        <v>3.75</v>
      </c>
    </row>
    <row r="133" spans="1:24" ht="15.6" x14ac:dyDescent="0.3">
      <c r="A133" s="5"/>
      <c r="B133" s="49"/>
      <c r="C133" s="73"/>
      <c r="D133" s="50"/>
      <c r="E133" s="50"/>
      <c r="F133" s="51"/>
    </row>
    <row r="134" spans="1:24" ht="15.6" x14ac:dyDescent="0.3">
      <c r="A134" s="5"/>
      <c r="B134" s="49"/>
      <c r="C134" s="73"/>
      <c r="D134" s="71"/>
      <c r="E134" s="50"/>
      <c r="F134" s="51"/>
    </row>
    <row r="135" spans="1:24" ht="15.6" x14ac:dyDescent="0.3">
      <c r="A135" s="17"/>
      <c r="B135" s="52"/>
      <c r="C135" s="74"/>
      <c r="D135" s="53"/>
      <c r="E135" s="53"/>
      <c r="F135" s="50"/>
    </row>
    <row r="136" spans="1:24" ht="15.6" x14ac:dyDescent="0.3">
      <c r="A136" s="5"/>
      <c r="B136" s="54"/>
      <c r="C136" s="75"/>
      <c r="D136" s="55"/>
      <c r="E136" s="55"/>
      <c r="F136" s="56"/>
    </row>
    <row r="137" spans="1:24" ht="15.6" x14ac:dyDescent="0.3">
      <c r="A137" s="5"/>
      <c r="B137" s="54"/>
      <c r="C137" s="75"/>
      <c r="D137" s="55"/>
      <c r="E137" s="55"/>
      <c r="F137" s="56"/>
    </row>
    <row r="138" spans="1:24" ht="15.6" x14ac:dyDescent="0.3">
      <c r="A138" s="5"/>
      <c r="B138" s="54"/>
      <c r="C138" s="75"/>
      <c r="D138" s="55"/>
      <c r="E138" s="55"/>
      <c r="F138" s="56"/>
      <c r="G138" s="39"/>
    </row>
    <row r="139" spans="1:24" ht="15.6" x14ac:dyDescent="0.3">
      <c r="A139" s="5"/>
      <c r="B139" s="54"/>
      <c r="C139" s="75"/>
      <c r="D139" s="55"/>
      <c r="E139" s="55"/>
      <c r="F139" s="56"/>
      <c r="G139" s="39"/>
    </row>
    <row r="140" spans="1:24" ht="15.6" x14ac:dyDescent="0.3">
      <c r="A140" s="5"/>
      <c r="B140" s="54"/>
      <c r="C140" s="75"/>
      <c r="D140" s="55"/>
      <c r="E140" s="55"/>
      <c r="F140" s="56"/>
      <c r="G140" s="39"/>
    </row>
    <row r="141" spans="1:24" ht="15.6" x14ac:dyDescent="0.3">
      <c r="A141" s="5"/>
      <c r="B141" s="54"/>
      <c r="C141" s="75"/>
      <c r="D141" s="55"/>
      <c r="E141" s="55"/>
      <c r="F141" s="56"/>
      <c r="G141" s="39"/>
    </row>
    <row r="142" spans="1:24" ht="15.75" x14ac:dyDescent="0.25">
      <c r="A142" s="20"/>
      <c r="B142" s="57"/>
      <c r="C142" s="74"/>
      <c r="D142" s="30"/>
      <c r="E142" s="30"/>
      <c r="F142" s="32"/>
      <c r="G142" s="39"/>
      <c r="H142" t="s">
        <v>129</v>
      </c>
    </row>
    <row r="143" spans="1:24" ht="15.75" x14ac:dyDescent="0.25">
      <c r="A143" s="3"/>
      <c r="B143" s="58"/>
      <c r="C143" s="75"/>
      <c r="D143" s="11"/>
      <c r="E143" s="11"/>
      <c r="F143" s="59"/>
      <c r="G143" s="39"/>
      <c r="H143" t="s">
        <v>58</v>
      </c>
      <c r="I143" t="s">
        <v>27</v>
      </c>
      <c r="J143" t="s">
        <v>111</v>
      </c>
      <c r="K143" t="s">
        <v>33</v>
      </c>
      <c r="L143" t="s">
        <v>112</v>
      </c>
      <c r="M143" t="s">
        <v>113</v>
      </c>
      <c r="N143" t="s">
        <v>114</v>
      </c>
      <c r="O143" t="s">
        <v>115</v>
      </c>
      <c r="P143" t="s">
        <v>116</v>
      </c>
      <c r="Q143" t="s">
        <v>117</v>
      </c>
      <c r="R143" t="s">
        <v>37</v>
      </c>
      <c r="S143" t="s">
        <v>29</v>
      </c>
      <c r="T143" t="s">
        <v>52</v>
      </c>
      <c r="U143" t="s">
        <v>118</v>
      </c>
      <c r="V143" t="s">
        <v>119</v>
      </c>
      <c r="W143" t="s">
        <v>120</v>
      </c>
      <c r="X143" t="s">
        <v>41</v>
      </c>
    </row>
    <row r="144" spans="1:24" ht="15.6" x14ac:dyDescent="0.3">
      <c r="A144" s="3"/>
      <c r="B144" s="58"/>
      <c r="C144" s="75"/>
      <c r="D144" s="11"/>
      <c r="E144" s="11"/>
      <c r="F144" s="59"/>
      <c r="G144" s="39"/>
    </row>
    <row r="145" spans="1:24" ht="15.6" x14ac:dyDescent="0.3">
      <c r="A145" s="3"/>
      <c r="B145" s="58"/>
      <c r="C145" s="75"/>
      <c r="D145" s="11"/>
      <c r="E145" s="11"/>
      <c r="F145" s="59"/>
      <c r="G145" s="39"/>
    </row>
    <row r="146" spans="1:24" ht="15.6" x14ac:dyDescent="0.3">
      <c r="A146" s="3"/>
      <c r="B146" s="58"/>
      <c r="C146" s="75"/>
      <c r="D146" s="11"/>
      <c r="E146" s="11"/>
      <c r="F146" s="59"/>
      <c r="G146" s="39"/>
    </row>
    <row r="147" spans="1:24" ht="15.6" x14ac:dyDescent="0.3">
      <c r="A147" s="20"/>
      <c r="B147" s="57"/>
      <c r="C147" s="74"/>
      <c r="D147" s="30"/>
      <c r="E147" s="30"/>
      <c r="F147" s="32"/>
      <c r="G147" s="39"/>
    </row>
    <row r="148" spans="1:24" ht="15.6" x14ac:dyDescent="0.3">
      <c r="A148" s="3"/>
      <c r="B148" s="58"/>
      <c r="C148" s="75"/>
      <c r="D148" s="11"/>
      <c r="E148" s="11"/>
      <c r="F148" s="59"/>
      <c r="G148" s="39"/>
    </row>
    <row r="149" spans="1:24" ht="15.6" x14ac:dyDescent="0.3">
      <c r="A149" s="3"/>
      <c r="B149" s="58"/>
      <c r="C149" s="75"/>
      <c r="D149" s="11"/>
      <c r="E149" s="11"/>
      <c r="F149" s="59"/>
      <c r="G149" s="39"/>
    </row>
    <row r="150" spans="1:24" ht="15.6" x14ac:dyDescent="0.3">
      <c r="A150" s="3"/>
      <c r="B150" s="58"/>
      <c r="C150" s="75"/>
      <c r="D150" s="11"/>
      <c r="E150" s="11"/>
      <c r="F150" s="59"/>
      <c r="G150" s="39"/>
    </row>
    <row r="151" spans="1:24" ht="15.6" x14ac:dyDescent="0.3">
      <c r="A151" s="3"/>
      <c r="B151" s="58"/>
      <c r="C151" s="75"/>
      <c r="D151" s="11"/>
      <c r="E151" s="11"/>
      <c r="F151" s="59"/>
      <c r="G151" s="39"/>
    </row>
    <row r="152" spans="1:24" ht="15.6" x14ac:dyDescent="0.3">
      <c r="A152" s="20"/>
      <c r="B152" s="57"/>
      <c r="C152" s="74"/>
      <c r="D152" s="30"/>
      <c r="E152" s="30"/>
      <c r="F152" s="30"/>
      <c r="G152" s="39"/>
    </row>
    <row r="153" spans="1:24" ht="15.75" x14ac:dyDescent="0.25">
      <c r="A153" s="3"/>
      <c r="B153" s="58"/>
      <c r="C153" s="75"/>
      <c r="D153" s="11"/>
      <c r="E153" s="11"/>
      <c r="F153" s="11"/>
      <c r="G153" s="39" t="s">
        <v>121</v>
      </c>
      <c r="H153">
        <v>0</v>
      </c>
      <c r="I153">
        <v>0</v>
      </c>
      <c r="K153">
        <v>0</v>
      </c>
      <c r="M153">
        <v>0</v>
      </c>
      <c r="N153">
        <v>0</v>
      </c>
      <c r="O153">
        <v>0</v>
      </c>
      <c r="P153">
        <v>0</v>
      </c>
      <c r="R153">
        <v>0</v>
      </c>
      <c r="V153">
        <v>0</v>
      </c>
    </row>
    <row r="154" spans="1:24" ht="15.6" x14ac:dyDescent="0.3">
      <c r="A154" s="3"/>
      <c r="B154" s="58"/>
      <c r="C154" s="75"/>
      <c r="D154" s="11"/>
      <c r="E154" s="11"/>
      <c r="F154" s="11"/>
      <c r="G154" s="39"/>
    </row>
    <row r="155" spans="1:24" ht="15.6" x14ac:dyDescent="0.3">
      <c r="A155" s="20"/>
      <c r="B155" s="57"/>
      <c r="C155" s="74"/>
      <c r="D155" s="30"/>
      <c r="E155" s="30"/>
      <c r="F155" s="32"/>
      <c r="G155" s="39"/>
    </row>
    <row r="156" spans="1:24" ht="15.6" x14ac:dyDescent="0.3">
      <c r="A156" s="2"/>
      <c r="B156" s="30"/>
      <c r="C156" s="30"/>
      <c r="D156" s="11"/>
      <c r="E156" s="11"/>
      <c r="F156" s="32"/>
      <c r="G156" s="39"/>
    </row>
    <row r="157" spans="1:24" ht="19.5" x14ac:dyDescent="0.35">
      <c r="A157" s="133"/>
      <c r="B157" s="135"/>
      <c r="C157" s="76"/>
      <c r="D157" s="15"/>
      <c r="E157" s="15"/>
      <c r="F157" s="15"/>
      <c r="G157" s="39"/>
      <c r="H157" t="s">
        <v>130</v>
      </c>
    </row>
    <row r="158" spans="1:24" ht="15.75" x14ac:dyDescent="0.25">
      <c r="A158" s="30"/>
      <c r="B158" s="31"/>
      <c r="C158" s="30"/>
      <c r="D158" s="30"/>
      <c r="E158" s="11"/>
      <c r="F158" s="32"/>
      <c r="G158" s="39"/>
      <c r="H158" t="s">
        <v>58</v>
      </c>
      <c r="I158" t="s">
        <v>27</v>
      </c>
      <c r="J158" t="s">
        <v>111</v>
      </c>
      <c r="K158" t="s">
        <v>33</v>
      </c>
      <c r="L158" t="s">
        <v>112</v>
      </c>
      <c r="M158" t="s">
        <v>113</v>
      </c>
      <c r="N158" t="s">
        <v>114</v>
      </c>
      <c r="O158" t="s">
        <v>115</v>
      </c>
      <c r="P158" t="s">
        <v>116</v>
      </c>
      <c r="Q158" t="s">
        <v>117</v>
      </c>
      <c r="R158" t="s">
        <v>37</v>
      </c>
      <c r="S158" t="s">
        <v>29</v>
      </c>
      <c r="T158" t="s">
        <v>52</v>
      </c>
      <c r="U158" t="s">
        <v>118</v>
      </c>
      <c r="V158" t="s">
        <v>119</v>
      </c>
      <c r="W158" t="s">
        <v>120</v>
      </c>
      <c r="X158" t="s">
        <v>41</v>
      </c>
    </row>
    <row r="159" spans="1:24" ht="18.75" x14ac:dyDescent="0.3">
      <c r="A159" s="27"/>
      <c r="B159" s="26"/>
      <c r="C159" s="11"/>
      <c r="D159" s="27"/>
      <c r="E159" s="27"/>
      <c r="F159" s="28"/>
      <c r="G159" s="39"/>
    </row>
    <row r="160" spans="1:24" ht="18.75" x14ac:dyDescent="0.3">
      <c r="A160" s="27"/>
      <c r="B160" s="26"/>
      <c r="C160" s="11"/>
      <c r="D160" s="27"/>
      <c r="E160" s="27"/>
      <c r="F160" s="28"/>
      <c r="G160" s="39"/>
    </row>
    <row r="161" spans="1:24" ht="15.75" x14ac:dyDescent="0.25">
      <c r="A161" s="17"/>
      <c r="B161" s="60"/>
      <c r="C161" s="53"/>
      <c r="D161" s="53"/>
      <c r="E161" s="53"/>
      <c r="F161" s="50"/>
      <c r="G161" s="39"/>
    </row>
    <row r="162" spans="1:24" ht="15.75" x14ac:dyDescent="0.25">
      <c r="A162" s="5"/>
      <c r="B162" s="61"/>
      <c r="C162" s="11"/>
      <c r="D162" s="55"/>
      <c r="E162" s="55"/>
      <c r="F162" s="56"/>
      <c r="G162" s="39"/>
    </row>
    <row r="163" spans="1:24" ht="15.75" x14ac:dyDescent="0.25">
      <c r="A163" s="5"/>
      <c r="B163" s="61"/>
      <c r="C163" s="11"/>
      <c r="D163" s="55"/>
      <c r="E163" s="55"/>
      <c r="F163" s="56"/>
      <c r="G163" s="39"/>
    </row>
    <row r="164" spans="1:24" ht="15.75" x14ac:dyDescent="0.25">
      <c r="A164" s="5"/>
      <c r="B164" s="61"/>
      <c r="C164" s="11"/>
      <c r="D164" s="55"/>
      <c r="E164" s="55"/>
      <c r="F164" s="56"/>
      <c r="G164" s="39"/>
    </row>
    <row r="165" spans="1:24" ht="15.75" x14ac:dyDescent="0.25">
      <c r="A165" s="5"/>
      <c r="B165" s="61"/>
      <c r="C165" s="11"/>
      <c r="D165" s="62"/>
      <c r="E165" s="55"/>
      <c r="F165" s="56"/>
      <c r="G165" s="39"/>
    </row>
    <row r="166" spans="1:24" ht="15.75" x14ac:dyDescent="0.25">
      <c r="A166" s="5"/>
      <c r="B166" s="61"/>
      <c r="C166" s="11"/>
      <c r="D166" s="55"/>
      <c r="E166" s="55"/>
      <c r="F166" s="56"/>
      <c r="G166" s="39"/>
    </row>
    <row r="167" spans="1:24" ht="15.75" x14ac:dyDescent="0.25">
      <c r="A167" s="20"/>
      <c r="B167" s="57"/>
      <c r="C167" s="30"/>
      <c r="D167" s="30"/>
      <c r="E167" s="30"/>
      <c r="F167" s="32"/>
      <c r="G167" s="39"/>
    </row>
    <row r="168" spans="1:24" ht="15.75" x14ac:dyDescent="0.25">
      <c r="A168" s="3"/>
      <c r="B168" s="58"/>
      <c r="C168" s="11"/>
      <c r="D168" s="11"/>
      <c r="E168" s="11"/>
      <c r="F168" s="59"/>
      <c r="G168" s="39"/>
    </row>
    <row r="169" spans="1:24" ht="15.75" x14ac:dyDescent="0.25">
      <c r="A169" s="3"/>
      <c r="B169" s="58"/>
      <c r="C169" s="11"/>
      <c r="D169" s="11"/>
      <c r="E169" s="11"/>
      <c r="F169" s="59"/>
      <c r="G169" s="39"/>
    </row>
    <row r="170" spans="1:24" ht="15.75" x14ac:dyDescent="0.25">
      <c r="A170" s="3"/>
      <c r="B170" s="58"/>
      <c r="C170" s="11"/>
      <c r="D170" s="11"/>
      <c r="E170" s="11"/>
      <c r="F170" s="59"/>
      <c r="G170" s="39" t="s">
        <v>121</v>
      </c>
      <c r="H170">
        <v>0</v>
      </c>
      <c r="J170">
        <v>0</v>
      </c>
      <c r="K170">
        <v>0</v>
      </c>
      <c r="M170">
        <v>0</v>
      </c>
      <c r="O170">
        <v>0</v>
      </c>
      <c r="R170">
        <v>0</v>
      </c>
      <c r="T170">
        <v>0</v>
      </c>
      <c r="U170">
        <v>0</v>
      </c>
      <c r="V170">
        <v>0</v>
      </c>
      <c r="X170">
        <v>0</v>
      </c>
    </row>
    <row r="171" spans="1:24" ht="15.75" x14ac:dyDescent="0.25">
      <c r="A171" s="3"/>
      <c r="B171" s="58"/>
      <c r="C171" s="11"/>
      <c r="D171" s="11"/>
      <c r="E171" s="11"/>
      <c r="F171" s="59"/>
      <c r="G171" s="39"/>
    </row>
    <row r="172" spans="1:24" ht="15.75" x14ac:dyDescent="0.25">
      <c r="A172" s="20"/>
      <c r="B172" s="57"/>
      <c r="C172" s="30"/>
      <c r="D172" s="30"/>
      <c r="E172" s="30"/>
      <c r="F172" s="32"/>
      <c r="G172" s="39"/>
    </row>
    <row r="173" spans="1:24" ht="15.75" x14ac:dyDescent="0.25">
      <c r="A173" s="3"/>
      <c r="B173" s="58"/>
      <c r="C173" s="11"/>
      <c r="D173" s="11"/>
      <c r="E173" s="11"/>
      <c r="F173" s="59"/>
      <c r="G173" s="39"/>
    </row>
    <row r="174" spans="1:24" ht="15.75" x14ac:dyDescent="0.25">
      <c r="A174" s="3"/>
      <c r="B174" s="58"/>
      <c r="C174" s="11"/>
      <c r="D174" s="11"/>
      <c r="E174" s="11"/>
      <c r="F174" s="59"/>
      <c r="G174" s="39"/>
    </row>
    <row r="175" spans="1:24" ht="15.75" x14ac:dyDescent="0.25">
      <c r="A175" s="3"/>
      <c r="B175" s="58"/>
      <c r="C175" s="11"/>
      <c r="D175" s="11"/>
      <c r="E175" s="11"/>
      <c r="F175" s="59"/>
      <c r="G175" s="39"/>
    </row>
    <row r="176" spans="1:24" ht="15.75" x14ac:dyDescent="0.25">
      <c r="A176" s="20"/>
      <c r="B176" s="57"/>
      <c r="C176" s="30"/>
      <c r="D176" s="30"/>
      <c r="E176" s="30"/>
      <c r="F176" s="32"/>
      <c r="G176" s="39"/>
    </row>
    <row r="177" spans="1:24" ht="15.75" x14ac:dyDescent="0.25">
      <c r="A177" s="3"/>
      <c r="B177" s="58"/>
      <c r="C177" s="11"/>
      <c r="D177" s="11"/>
      <c r="E177" s="11"/>
      <c r="F177" s="59"/>
      <c r="G177" s="39"/>
    </row>
    <row r="178" spans="1:24" ht="15.75" x14ac:dyDescent="0.25">
      <c r="A178" s="3"/>
      <c r="B178" s="58"/>
      <c r="C178" s="11"/>
      <c r="D178" s="11"/>
      <c r="E178" s="11"/>
      <c r="F178" s="59"/>
      <c r="G178" s="39"/>
    </row>
    <row r="179" spans="1:24" ht="15.75" x14ac:dyDescent="0.25">
      <c r="A179" s="20"/>
      <c r="B179" s="57"/>
      <c r="C179" s="30"/>
      <c r="D179" s="63"/>
      <c r="E179" s="30"/>
      <c r="F179" s="32"/>
      <c r="G179" s="39"/>
    </row>
    <row r="180" spans="1:24" ht="15.75" x14ac:dyDescent="0.25">
      <c r="A180" s="3"/>
      <c r="B180" s="30"/>
      <c r="C180" s="30"/>
      <c r="D180" s="11"/>
      <c r="E180" s="11"/>
      <c r="F180" s="32"/>
      <c r="G180" s="39"/>
      <c r="H180" t="s">
        <v>131</v>
      </c>
    </row>
    <row r="181" spans="1:24" ht="19.5" x14ac:dyDescent="0.35">
      <c r="A181" s="133"/>
      <c r="B181" s="134"/>
      <c r="C181" s="30"/>
      <c r="D181" s="15"/>
      <c r="E181" s="15"/>
      <c r="F181" s="15"/>
      <c r="G181" s="39"/>
      <c r="H181" t="s">
        <v>58</v>
      </c>
      <c r="I181" t="s">
        <v>27</v>
      </c>
      <c r="J181" t="s">
        <v>111</v>
      </c>
      <c r="K181" t="s">
        <v>33</v>
      </c>
      <c r="L181" t="s">
        <v>112</v>
      </c>
      <c r="M181" t="s">
        <v>113</v>
      </c>
      <c r="N181" t="s">
        <v>114</v>
      </c>
      <c r="O181" t="s">
        <v>115</v>
      </c>
      <c r="P181" t="s">
        <v>116</v>
      </c>
      <c r="Q181" t="s">
        <v>117</v>
      </c>
      <c r="R181" t="s">
        <v>37</v>
      </c>
      <c r="S181" t="s">
        <v>29</v>
      </c>
      <c r="T181" t="s">
        <v>52</v>
      </c>
      <c r="U181" t="s">
        <v>118</v>
      </c>
      <c r="V181" t="s">
        <v>119</v>
      </c>
      <c r="W181" t="s">
        <v>120</v>
      </c>
      <c r="X181" t="s">
        <v>41</v>
      </c>
    </row>
    <row r="182" spans="1:24" ht="15.75" x14ac:dyDescent="0.25">
      <c r="A182" s="20"/>
      <c r="B182" s="64"/>
      <c r="C182" s="30"/>
      <c r="D182" s="30"/>
      <c r="E182" s="30"/>
      <c r="F182" s="32"/>
      <c r="G182" s="39"/>
    </row>
    <row r="183" spans="1:24" ht="15.75" x14ac:dyDescent="0.25">
      <c r="A183" s="3"/>
      <c r="B183" s="65"/>
      <c r="C183" s="11"/>
      <c r="D183" s="11"/>
      <c r="E183" s="11"/>
      <c r="F183" s="59"/>
      <c r="G183" s="39"/>
    </row>
    <row r="184" spans="1:24" ht="15.75" x14ac:dyDescent="0.25">
      <c r="A184" s="3"/>
      <c r="B184" s="65"/>
      <c r="C184" s="11"/>
      <c r="D184" s="11"/>
      <c r="E184" s="11"/>
      <c r="F184" s="59"/>
      <c r="G184" s="39"/>
    </row>
    <row r="185" spans="1:24" ht="15.75" x14ac:dyDescent="0.25">
      <c r="A185" s="3"/>
      <c r="B185" s="65"/>
      <c r="C185" s="11"/>
      <c r="D185" s="11"/>
      <c r="E185" s="11"/>
      <c r="F185" s="59"/>
      <c r="G185" s="39"/>
    </row>
    <row r="186" spans="1:24" ht="15.75" x14ac:dyDescent="0.25">
      <c r="A186" s="3"/>
      <c r="B186" s="65"/>
      <c r="C186" s="11"/>
      <c r="D186" s="11"/>
      <c r="E186" s="11"/>
      <c r="F186" s="59"/>
      <c r="G186" s="39"/>
    </row>
    <row r="187" spans="1:24" ht="15.75" x14ac:dyDescent="0.25">
      <c r="A187" s="3"/>
      <c r="B187" s="65"/>
      <c r="C187" s="11"/>
      <c r="D187" s="11"/>
      <c r="E187" s="11"/>
      <c r="F187" s="59"/>
      <c r="G187" s="39"/>
    </row>
    <row r="188" spans="1:24" ht="15.75" x14ac:dyDescent="0.25">
      <c r="A188" s="20"/>
      <c r="B188" s="64"/>
      <c r="C188" s="30"/>
      <c r="D188" s="30"/>
      <c r="E188" s="11"/>
      <c r="F188" s="32"/>
      <c r="G188" s="39"/>
    </row>
    <row r="189" spans="1:24" ht="15.75" x14ac:dyDescent="0.25">
      <c r="A189" s="20"/>
      <c r="B189" s="54"/>
      <c r="C189" s="11"/>
      <c r="D189" s="11"/>
      <c r="E189" s="11"/>
      <c r="F189" s="59"/>
      <c r="G189" s="39"/>
    </row>
    <row r="190" spans="1:24" ht="15.75" x14ac:dyDescent="0.25">
      <c r="A190" s="20"/>
      <c r="B190" s="54"/>
      <c r="C190" s="11"/>
      <c r="D190" s="11"/>
      <c r="E190" s="11"/>
      <c r="F190" s="59"/>
      <c r="G190" s="39"/>
    </row>
    <row r="191" spans="1:24" ht="15.75" x14ac:dyDescent="0.25">
      <c r="A191" s="20"/>
      <c r="B191" s="54"/>
      <c r="C191" s="11"/>
      <c r="D191" s="11"/>
      <c r="E191" s="11"/>
      <c r="F191" s="59"/>
      <c r="G191" s="39"/>
    </row>
    <row r="192" spans="1:24" ht="15.75" x14ac:dyDescent="0.25">
      <c r="A192" s="20"/>
      <c r="B192" s="54"/>
      <c r="C192" s="11"/>
      <c r="D192" s="11"/>
      <c r="E192" s="11"/>
      <c r="F192" s="59"/>
      <c r="G192" s="39"/>
    </row>
    <row r="193" spans="1:24" ht="15.75" x14ac:dyDescent="0.25">
      <c r="A193" s="20"/>
      <c r="B193" s="54"/>
      <c r="C193" s="11"/>
      <c r="D193" s="11"/>
      <c r="E193" s="11"/>
      <c r="F193" s="59"/>
      <c r="G193" s="39"/>
    </row>
    <row r="194" spans="1:24" ht="15.75" x14ac:dyDescent="0.25">
      <c r="A194" s="20"/>
      <c r="B194" s="54"/>
      <c r="C194" s="11"/>
      <c r="D194" s="11"/>
      <c r="E194" s="11"/>
      <c r="F194" s="59"/>
      <c r="G194" s="39"/>
    </row>
    <row r="195" spans="1:24" ht="15.75" x14ac:dyDescent="0.25">
      <c r="A195" s="20"/>
      <c r="B195" s="54"/>
      <c r="C195" s="11"/>
      <c r="D195" s="11"/>
      <c r="E195" s="11"/>
      <c r="F195" s="59"/>
      <c r="G195" s="39" t="s">
        <v>121</v>
      </c>
      <c r="H195">
        <v>0</v>
      </c>
      <c r="I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V195">
        <v>0</v>
      </c>
    </row>
    <row r="196" spans="1:24" ht="15.75" x14ac:dyDescent="0.25">
      <c r="A196" s="20"/>
      <c r="B196" s="64"/>
      <c r="C196" s="30"/>
      <c r="D196" s="30"/>
      <c r="E196" s="30"/>
      <c r="F196" s="32"/>
      <c r="G196" s="39"/>
    </row>
    <row r="197" spans="1:24" ht="15.75" x14ac:dyDescent="0.25">
      <c r="A197" s="3"/>
      <c r="B197" s="65"/>
      <c r="C197" s="11"/>
      <c r="D197" s="59"/>
      <c r="E197" s="11"/>
      <c r="F197" s="59"/>
      <c r="G197" s="39"/>
    </row>
    <row r="198" spans="1:24" ht="15.75" x14ac:dyDescent="0.25">
      <c r="A198" s="20"/>
      <c r="B198" s="57"/>
      <c r="C198" s="30"/>
      <c r="D198" s="30"/>
      <c r="E198" s="30"/>
      <c r="F198" s="30"/>
      <c r="G198" s="39"/>
    </row>
    <row r="199" spans="1:24" ht="15.75" x14ac:dyDescent="0.25">
      <c r="A199" s="3"/>
      <c r="B199" s="58"/>
      <c r="C199" s="11"/>
      <c r="D199" s="11"/>
      <c r="E199" s="11"/>
      <c r="F199" s="11"/>
      <c r="G199" s="39"/>
    </row>
    <row r="200" spans="1:24" ht="15.75" x14ac:dyDescent="0.25">
      <c r="A200" s="3"/>
      <c r="B200" s="58"/>
      <c r="C200" s="11"/>
      <c r="D200" s="11"/>
      <c r="E200" s="11"/>
      <c r="F200" s="11"/>
      <c r="G200" s="39"/>
    </row>
    <row r="201" spans="1:24" ht="15.75" x14ac:dyDescent="0.25">
      <c r="A201" s="20"/>
      <c r="B201" s="64"/>
      <c r="C201" s="30"/>
      <c r="D201" s="66"/>
      <c r="E201" s="30"/>
      <c r="F201" s="32"/>
      <c r="G201" s="39"/>
    </row>
    <row r="202" spans="1:24" ht="15.75" x14ac:dyDescent="0.25">
      <c r="A202" s="3"/>
      <c r="B202" s="30"/>
      <c r="C202" s="30"/>
      <c r="D202" s="11"/>
      <c r="E202" s="11"/>
      <c r="F202" s="32"/>
      <c r="G202" s="39"/>
    </row>
    <row r="203" spans="1:24" ht="19.5" x14ac:dyDescent="0.35">
      <c r="A203" s="133"/>
      <c r="B203" s="134"/>
      <c r="C203" s="30"/>
      <c r="D203" s="15"/>
      <c r="E203" s="15"/>
      <c r="F203" s="15"/>
      <c r="G203" s="39"/>
      <c r="H203" t="s">
        <v>132</v>
      </c>
    </row>
    <row r="204" spans="1:24" ht="15.75" x14ac:dyDescent="0.25">
      <c r="A204" s="20"/>
      <c r="B204" s="57"/>
      <c r="C204" s="30"/>
      <c r="D204" s="30"/>
      <c r="E204" s="30"/>
      <c r="F204" s="32"/>
      <c r="G204" s="39"/>
      <c r="H204" t="s">
        <v>58</v>
      </c>
      <c r="I204" t="s">
        <v>27</v>
      </c>
      <c r="J204" t="s">
        <v>111</v>
      </c>
      <c r="K204" t="s">
        <v>33</v>
      </c>
      <c r="L204" t="s">
        <v>112</v>
      </c>
      <c r="M204" t="s">
        <v>113</v>
      </c>
      <c r="N204" t="s">
        <v>114</v>
      </c>
      <c r="O204" t="s">
        <v>115</v>
      </c>
      <c r="P204" t="s">
        <v>116</v>
      </c>
      <c r="Q204" t="s">
        <v>117</v>
      </c>
      <c r="R204" t="s">
        <v>37</v>
      </c>
      <c r="S204" t="s">
        <v>29</v>
      </c>
      <c r="T204" t="s">
        <v>52</v>
      </c>
      <c r="U204" t="s">
        <v>118</v>
      </c>
      <c r="V204" t="s">
        <v>119</v>
      </c>
      <c r="W204" t="s">
        <v>120</v>
      </c>
      <c r="X204" t="s">
        <v>41</v>
      </c>
    </row>
    <row r="205" spans="1:24" ht="15.75" x14ac:dyDescent="0.25">
      <c r="A205" s="3"/>
      <c r="B205" s="58"/>
      <c r="C205" s="11"/>
      <c r="D205" s="11"/>
      <c r="E205" s="11"/>
      <c r="F205" s="59"/>
      <c r="G205" s="39"/>
    </row>
    <row r="206" spans="1:24" ht="15.75" x14ac:dyDescent="0.25">
      <c r="A206" s="3"/>
      <c r="B206" s="58"/>
      <c r="C206" s="11"/>
      <c r="D206" s="11"/>
      <c r="E206" s="11"/>
      <c r="F206" s="59"/>
      <c r="G206" s="39"/>
    </row>
    <row r="207" spans="1:24" ht="15.75" x14ac:dyDescent="0.25">
      <c r="A207" s="3"/>
      <c r="B207" s="58"/>
      <c r="C207" s="11"/>
      <c r="D207" s="11"/>
      <c r="E207" s="11"/>
      <c r="F207" s="59"/>
      <c r="G207" s="39"/>
    </row>
    <row r="208" spans="1:24" ht="15.75" x14ac:dyDescent="0.25">
      <c r="A208" s="3"/>
      <c r="B208" s="58"/>
      <c r="C208" s="11"/>
      <c r="D208" s="11"/>
      <c r="E208" s="11"/>
      <c r="F208" s="59"/>
      <c r="G208" s="39"/>
    </row>
    <row r="209" spans="1:24" ht="15.75" x14ac:dyDescent="0.25">
      <c r="A209" s="3"/>
      <c r="B209" s="58"/>
      <c r="C209" s="11"/>
      <c r="D209" s="11"/>
      <c r="E209" s="11"/>
      <c r="F209" s="59"/>
      <c r="G209" s="39"/>
    </row>
    <row r="210" spans="1:24" ht="15.75" x14ac:dyDescent="0.25">
      <c r="A210" s="3"/>
      <c r="B210" s="58"/>
      <c r="C210" s="11"/>
      <c r="D210" s="11"/>
      <c r="E210" s="11"/>
      <c r="F210" s="59"/>
      <c r="G210" s="39"/>
    </row>
    <row r="211" spans="1:24" ht="15.75" x14ac:dyDescent="0.25">
      <c r="A211" s="3"/>
      <c r="B211" s="58"/>
      <c r="C211" s="11"/>
      <c r="D211" s="11"/>
      <c r="E211" s="11"/>
      <c r="F211" s="59"/>
      <c r="G211" s="39"/>
    </row>
    <row r="212" spans="1:24" ht="15.75" x14ac:dyDescent="0.25">
      <c r="A212" s="3"/>
      <c r="B212" s="58"/>
      <c r="C212" s="11"/>
      <c r="D212" s="11"/>
      <c r="E212" s="11"/>
      <c r="F212" s="59"/>
      <c r="G212" s="39"/>
    </row>
    <row r="213" spans="1:24" ht="15.75" x14ac:dyDescent="0.25">
      <c r="A213" s="3"/>
      <c r="B213" s="58"/>
      <c r="C213" s="11"/>
      <c r="D213" s="11"/>
      <c r="E213" s="11"/>
      <c r="F213" s="59"/>
      <c r="G213" s="39"/>
    </row>
    <row r="214" spans="1:24" ht="15.75" x14ac:dyDescent="0.25">
      <c r="A214" s="3"/>
      <c r="B214" s="58"/>
      <c r="C214" s="11"/>
      <c r="D214" s="11"/>
      <c r="E214" s="11"/>
      <c r="F214" s="59"/>
      <c r="G214" s="39"/>
    </row>
    <row r="215" spans="1:24" ht="15.75" x14ac:dyDescent="0.25">
      <c r="A215" s="34"/>
      <c r="B215" s="35"/>
      <c r="C215" s="30"/>
      <c r="D215" s="67"/>
      <c r="E215" s="67"/>
      <c r="F215" s="68"/>
      <c r="G215" s="39"/>
    </row>
    <row r="216" spans="1:24" ht="15.75" x14ac:dyDescent="0.25">
      <c r="A216" s="34"/>
      <c r="B216" s="9"/>
      <c r="C216" s="11"/>
      <c r="D216" s="69"/>
      <c r="E216" s="69"/>
      <c r="F216" s="70"/>
      <c r="G216" t="s">
        <v>121</v>
      </c>
      <c r="H216">
        <v>0</v>
      </c>
      <c r="J216">
        <v>0</v>
      </c>
      <c r="L216">
        <v>0</v>
      </c>
      <c r="M216">
        <v>0</v>
      </c>
      <c r="O216">
        <v>0</v>
      </c>
      <c r="P216">
        <v>0</v>
      </c>
      <c r="S216">
        <v>0</v>
      </c>
      <c r="V216">
        <v>0</v>
      </c>
    </row>
    <row r="217" spans="1:24" ht="15.75" x14ac:dyDescent="0.25">
      <c r="A217" s="34"/>
      <c r="B217" s="9"/>
      <c r="C217" s="11"/>
      <c r="D217" s="69"/>
      <c r="E217" s="69"/>
      <c r="F217" s="70"/>
    </row>
    <row r="218" spans="1:24" ht="15.75" x14ac:dyDescent="0.25">
      <c r="A218" s="34"/>
      <c r="B218" s="9"/>
      <c r="C218" s="11"/>
      <c r="D218" s="69"/>
      <c r="E218" s="69"/>
      <c r="F218" s="70"/>
    </row>
    <row r="219" spans="1:24" ht="15.75" x14ac:dyDescent="0.25">
      <c r="A219" s="34"/>
      <c r="B219" s="9"/>
      <c r="C219" s="11"/>
      <c r="D219" s="69"/>
      <c r="E219" s="69"/>
      <c r="F219" s="70"/>
    </row>
    <row r="220" spans="1:24" ht="15.75" x14ac:dyDescent="0.25">
      <c r="A220" s="34"/>
      <c r="B220" s="9"/>
      <c r="C220" s="11"/>
      <c r="D220" s="69"/>
      <c r="E220" s="69"/>
      <c r="F220" s="70"/>
      <c r="H220" t="s">
        <v>58</v>
      </c>
      <c r="I220" t="s">
        <v>27</v>
      </c>
      <c r="J220" t="s">
        <v>111</v>
      </c>
      <c r="K220" t="s">
        <v>33</v>
      </c>
      <c r="L220" t="s">
        <v>112</v>
      </c>
      <c r="M220" t="s">
        <v>113</v>
      </c>
      <c r="N220" t="s">
        <v>114</v>
      </c>
      <c r="O220" t="s">
        <v>115</v>
      </c>
      <c r="P220" t="s">
        <v>116</v>
      </c>
      <c r="Q220" t="s">
        <v>117</v>
      </c>
      <c r="R220" t="s">
        <v>37</v>
      </c>
      <c r="S220" t="s">
        <v>29</v>
      </c>
      <c r="T220" t="s">
        <v>52</v>
      </c>
      <c r="U220" t="s">
        <v>118</v>
      </c>
      <c r="V220" t="s">
        <v>119</v>
      </c>
      <c r="W220" t="s">
        <v>120</v>
      </c>
      <c r="X220" t="s">
        <v>41</v>
      </c>
    </row>
    <row r="221" spans="1:24" ht="15.75" x14ac:dyDescent="0.25">
      <c r="A221" s="34"/>
      <c r="B221" s="9"/>
      <c r="C221" s="11"/>
      <c r="D221" s="69"/>
      <c r="E221" s="69"/>
      <c r="F221" s="70"/>
    </row>
    <row r="222" spans="1:24" ht="15.75" x14ac:dyDescent="0.25">
      <c r="A222" s="34"/>
      <c r="B222" s="9"/>
      <c r="C222" s="11"/>
      <c r="D222" s="69"/>
      <c r="E222" s="69"/>
      <c r="F222" s="70"/>
    </row>
    <row r="223" spans="1:24" ht="15.75" x14ac:dyDescent="0.25">
      <c r="A223" s="34"/>
      <c r="B223" s="9"/>
      <c r="C223" s="11"/>
      <c r="D223" s="69"/>
      <c r="E223" s="69"/>
      <c r="F223" s="70"/>
    </row>
    <row r="224" spans="1:24" ht="15.75" x14ac:dyDescent="0.25">
      <c r="A224" s="20"/>
      <c r="B224" s="57"/>
      <c r="C224" s="30"/>
      <c r="D224" s="30"/>
      <c r="E224" s="30"/>
      <c r="F224" s="32"/>
    </row>
    <row r="225" spans="1:24" ht="15.75" x14ac:dyDescent="0.25">
      <c r="A225" s="20"/>
      <c r="B225" s="58"/>
      <c r="C225" s="11"/>
      <c r="D225" s="11"/>
      <c r="E225" s="11"/>
      <c r="F225" s="59"/>
    </row>
    <row r="226" spans="1:24" ht="15.75" x14ac:dyDescent="0.25">
      <c r="A226" s="3"/>
      <c r="B226" s="58"/>
      <c r="C226" s="11"/>
      <c r="D226" s="11"/>
      <c r="E226" s="11"/>
      <c r="F226" s="59"/>
    </row>
    <row r="227" spans="1:24" ht="15.75" x14ac:dyDescent="0.25">
      <c r="A227" s="20"/>
      <c r="B227" s="57"/>
      <c r="C227" s="30"/>
      <c r="D227" s="63"/>
      <c r="E227" s="30"/>
      <c r="F227" s="32"/>
    </row>
    <row r="228" spans="1:24" ht="15.75" x14ac:dyDescent="0.25">
      <c r="A228" s="3"/>
      <c r="B228" s="30"/>
      <c r="C228" s="30"/>
      <c r="D228" s="11"/>
      <c r="E228" s="11"/>
      <c r="F228" s="32"/>
    </row>
    <row r="229" spans="1:24" ht="19.5" x14ac:dyDescent="0.35">
      <c r="A229" s="133"/>
      <c r="B229" s="134"/>
      <c r="C229" s="30"/>
      <c r="D229" s="15"/>
      <c r="E229" s="15"/>
      <c r="F229" s="15"/>
    </row>
    <row r="230" spans="1:24" ht="15.75" x14ac:dyDescent="0.25">
      <c r="A230" s="20"/>
      <c r="B230" s="64"/>
      <c r="C230" s="30"/>
      <c r="D230" s="30"/>
      <c r="E230" s="30"/>
      <c r="F230" s="32"/>
    </row>
    <row r="231" spans="1:24" ht="15.75" x14ac:dyDescent="0.25">
      <c r="A231" s="3"/>
      <c r="B231" s="65"/>
      <c r="C231" s="11"/>
      <c r="D231" s="11"/>
      <c r="E231" s="11"/>
      <c r="F231" s="59"/>
    </row>
    <row r="232" spans="1:24" ht="15.75" x14ac:dyDescent="0.25">
      <c r="A232" s="3"/>
      <c r="B232" s="65"/>
      <c r="C232" s="11"/>
      <c r="D232" s="11"/>
      <c r="E232" s="11"/>
      <c r="F232" s="59"/>
      <c r="G232" t="s">
        <v>121</v>
      </c>
      <c r="H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S232">
        <v>0</v>
      </c>
      <c r="W232">
        <v>0</v>
      </c>
    </row>
    <row r="233" spans="1:24" ht="15.75" x14ac:dyDescent="0.25">
      <c r="A233" s="3"/>
      <c r="B233" s="65"/>
      <c r="C233" s="11"/>
      <c r="D233" s="11"/>
      <c r="E233" s="11"/>
      <c r="F233" s="59"/>
      <c r="G233" t="s">
        <v>126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</row>
    <row r="234" spans="1:24" ht="15.75" x14ac:dyDescent="0.25">
      <c r="A234" s="3"/>
      <c r="B234" s="65"/>
      <c r="C234" s="11"/>
      <c r="D234" s="11"/>
      <c r="E234" s="11"/>
      <c r="F234" s="59"/>
      <c r="G234" t="s">
        <v>127</v>
      </c>
      <c r="H234">
        <v>400</v>
      </c>
      <c r="I234">
        <v>50</v>
      </c>
      <c r="J234">
        <v>150</v>
      </c>
      <c r="K234">
        <v>90</v>
      </c>
      <c r="L234">
        <v>50</v>
      </c>
      <c r="M234">
        <v>50</v>
      </c>
      <c r="N234">
        <v>600</v>
      </c>
      <c r="O234">
        <v>900</v>
      </c>
      <c r="P234">
        <v>375</v>
      </c>
      <c r="Q234">
        <v>40</v>
      </c>
      <c r="R234">
        <v>1.25</v>
      </c>
      <c r="S234">
        <v>100</v>
      </c>
      <c r="T234">
        <v>100</v>
      </c>
      <c r="U234">
        <v>30</v>
      </c>
      <c r="V234">
        <v>175</v>
      </c>
      <c r="W234">
        <v>125</v>
      </c>
      <c r="X234">
        <v>0.5</v>
      </c>
    </row>
    <row r="235" spans="1:24" ht="15.75" x14ac:dyDescent="0.25">
      <c r="A235" s="3"/>
      <c r="B235" s="65"/>
      <c r="C235" s="11"/>
      <c r="D235" s="11"/>
      <c r="E235" s="11"/>
      <c r="F235" s="59"/>
      <c r="G235" t="s">
        <v>128</v>
      </c>
      <c r="H235">
        <v>-400</v>
      </c>
      <c r="I235">
        <v>-50</v>
      </c>
      <c r="J235">
        <v>-150</v>
      </c>
      <c r="K235">
        <v>-90</v>
      </c>
      <c r="L235">
        <v>-50</v>
      </c>
      <c r="M235">
        <v>-50</v>
      </c>
      <c r="N235">
        <v>-600</v>
      </c>
      <c r="O235">
        <v>-900</v>
      </c>
      <c r="P235">
        <v>-375</v>
      </c>
      <c r="Q235">
        <v>-40</v>
      </c>
      <c r="R235">
        <v>-1.25</v>
      </c>
      <c r="S235">
        <v>-100</v>
      </c>
      <c r="T235">
        <v>-100</v>
      </c>
      <c r="U235">
        <v>-30</v>
      </c>
      <c r="V235">
        <v>-175</v>
      </c>
      <c r="W235">
        <v>-125</v>
      </c>
      <c r="X235">
        <v>-0.5</v>
      </c>
    </row>
    <row r="236" spans="1:24" ht="15.75" x14ac:dyDescent="0.25">
      <c r="A236" s="3"/>
      <c r="B236" s="65"/>
      <c r="C236" s="11"/>
      <c r="D236" s="11"/>
      <c r="E236" s="11"/>
      <c r="F236" s="59"/>
    </row>
    <row r="237" spans="1:24" ht="15.75" x14ac:dyDescent="0.25">
      <c r="A237" s="3"/>
      <c r="B237" s="65"/>
      <c r="C237" s="11"/>
      <c r="D237" s="11"/>
      <c r="E237" s="11"/>
      <c r="F237" s="59"/>
    </row>
    <row r="238" spans="1:24" ht="15.75" x14ac:dyDescent="0.25">
      <c r="A238" s="3"/>
      <c r="B238" s="65"/>
      <c r="C238" s="11"/>
      <c r="D238" s="11"/>
      <c r="E238" s="11"/>
      <c r="F238" s="59"/>
    </row>
    <row r="239" spans="1:24" ht="15.75" x14ac:dyDescent="0.25">
      <c r="A239" s="20"/>
      <c r="B239" s="57"/>
      <c r="C239" s="30"/>
      <c r="D239" s="30"/>
      <c r="E239" s="30"/>
      <c r="F239" s="32"/>
    </row>
    <row r="240" spans="1:24" ht="15.75" x14ac:dyDescent="0.25">
      <c r="A240" s="3"/>
      <c r="B240" s="58"/>
      <c r="C240" s="11"/>
      <c r="D240" s="11"/>
      <c r="E240" s="11"/>
      <c r="F240" s="59"/>
    </row>
    <row r="241" spans="1:6" ht="15.75" x14ac:dyDescent="0.25">
      <c r="A241" s="3"/>
      <c r="B241" s="58"/>
      <c r="C241" s="11"/>
      <c r="D241" s="11"/>
      <c r="E241" s="11"/>
      <c r="F241" s="59"/>
    </row>
    <row r="242" spans="1:6" ht="15.75" x14ac:dyDescent="0.25">
      <c r="A242" s="3"/>
      <c r="B242" s="58"/>
      <c r="C242" s="11"/>
      <c r="D242" s="11"/>
      <c r="E242" s="11"/>
      <c r="F242" s="59"/>
    </row>
    <row r="243" spans="1:6" ht="15.75" x14ac:dyDescent="0.25">
      <c r="A243" s="3"/>
      <c r="B243" s="58"/>
      <c r="C243" s="11"/>
      <c r="D243" s="11"/>
      <c r="E243" s="11"/>
      <c r="F243" s="59"/>
    </row>
    <row r="244" spans="1:6" ht="15.75" x14ac:dyDescent="0.25">
      <c r="A244" s="3"/>
      <c r="B244" s="58"/>
      <c r="C244" s="11"/>
      <c r="D244" s="11"/>
      <c r="E244" s="11"/>
      <c r="F244" s="59"/>
    </row>
    <row r="245" spans="1:6" ht="15.75" x14ac:dyDescent="0.25">
      <c r="A245" s="3"/>
      <c r="B245" s="58"/>
      <c r="C245" s="11"/>
      <c r="D245" s="11"/>
      <c r="E245" s="11"/>
      <c r="F245" s="59"/>
    </row>
    <row r="246" spans="1:6" ht="15.75" x14ac:dyDescent="0.25">
      <c r="A246" s="20"/>
      <c r="B246" s="57"/>
      <c r="C246" s="30"/>
      <c r="D246" s="30"/>
      <c r="E246" s="30"/>
      <c r="F246" s="32"/>
    </row>
    <row r="247" spans="1:6" ht="15.75" x14ac:dyDescent="0.25">
      <c r="A247" s="20"/>
      <c r="B247" s="58"/>
      <c r="C247" s="11"/>
      <c r="D247" s="11"/>
      <c r="E247" s="11"/>
      <c r="F247" s="59"/>
    </row>
    <row r="248" spans="1:6" ht="15.75" x14ac:dyDescent="0.25">
      <c r="A248" s="20"/>
      <c r="B248" s="58"/>
      <c r="C248" s="11"/>
      <c r="D248" s="11"/>
      <c r="E248" s="11"/>
      <c r="F248" s="59"/>
    </row>
    <row r="249" spans="1:6" ht="15.75" x14ac:dyDescent="0.25">
      <c r="A249" s="20"/>
      <c r="B249" s="58"/>
      <c r="C249" s="11"/>
      <c r="D249" s="11"/>
      <c r="E249" s="11"/>
      <c r="F249" s="59"/>
    </row>
    <row r="250" spans="1:6" ht="15.75" x14ac:dyDescent="0.25">
      <c r="A250" s="20"/>
      <c r="B250" s="58"/>
      <c r="C250" s="11"/>
      <c r="D250" s="11"/>
      <c r="E250" s="11"/>
      <c r="F250" s="59"/>
    </row>
    <row r="251" spans="1:6" ht="15.75" x14ac:dyDescent="0.25">
      <c r="A251" s="20"/>
      <c r="B251" s="58"/>
      <c r="C251" s="11"/>
      <c r="D251" s="11"/>
      <c r="E251" s="11"/>
      <c r="F251" s="59"/>
    </row>
    <row r="252" spans="1:6" ht="15.75" x14ac:dyDescent="0.25">
      <c r="A252" s="20"/>
      <c r="B252" s="57"/>
      <c r="C252" s="30"/>
      <c r="D252" s="11"/>
      <c r="E252" s="11"/>
      <c r="F252" s="59"/>
    </row>
    <row r="253" spans="1:6" ht="15.75" x14ac:dyDescent="0.25">
      <c r="A253" s="20"/>
      <c r="B253" s="58"/>
      <c r="C253" s="11"/>
      <c r="D253" s="11"/>
      <c r="E253" s="11"/>
      <c r="F253" s="59"/>
    </row>
    <row r="254" spans="1:6" ht="15.75" x14ac:dyDescent="0.25">
      <c r="A254" s="20"/>
      <c r="B254" s="58"/>
      <c r="C254" s="11"/>
      <c r="D254" s="11"/>
      <c r="E254" s="11"/>
      <c r="F254" s="59"/>
    </row>
    <row r="255" spans="1:6" ht="15.75" x14ac:dyDescent="0.25">
      <c r="A255" s="20"/>
      <c r="B255" s="58"/>
      <c r="C255" s="11"/>
      <c r="D255" s="11"/>
      <c r="E255" s="11"/>
      <c r="F255" s="59"/>
    </row>
    <row r="256" spans="1:6" ht="15.75" x14ac:dyDescent="0.25">
      <c r="A256" s="20"/>
      <c r="B256" s="58"/>
      <c r="C256" s="11"/>
      <c r="D256" s="11"/>
      <c r="E256" s="11"/>
      <c r="F256" s="59"/>
    </row>
    <row r="257" spans="1:6" ht="15.75" x14ac:dyDescent="0.25">
      <c r="A257" s="20"/>
      <c r="B257" s="57"/>
      <c r="C257" s="30"/>
      <c r="D257" s="30"/>
      <c r="E257" s="30"/>
      <c r="F257" s="32"/>
    </row>
    <row r="258" spans="1:6" ht="15.75" x14ac:dyDescent="0.25">
      <c r="A258" s="20"/>
      <c r="B258" s="57"/>
      <c r="C258" s="30"/>
      <c r="D258" s="63"/>
      <c r="E258" s="30"/>
      <c r="F258" s="32"/>
    </row>
    <row r="259" spans="1:6" ht="15.75" x14ac:dyDescent="0.25">
      <c r="A259" s="3"/>
      <c r="B259" s="30"/>
      <c r="C259" s="30"/>
      <c r="D259" s="11"/>
      <c r="E259" s="11"/>
      <c r="F259" s="32"/>
    </row>
    <row r="260" spans="1:6" ht="15.75" x14ac:dyDescent="0.25">
      <c r="A260" s="1"/>
      <c r="B260" s="1"/>
      <c r="C260" s="1"/>
      <c r="D260" s="1"/>
      <c r="E260" s="1"/>
      <c r="F260" s="1"/>
    </row>
    <row r="261" spans="1:6" ht="15.75" x14ac:dyDescent="0.25">
      <c r="A261" s="1"/>
      <c r="B261" s="1"/>
      <c r="C261" s="1"/>
      <c r="D261" s="1"/>
      <c r="E261" s="1"/>
      <c r="F261" s="1"/>
    </row>
    <row r="262" spans="1:6" ht="15.75" x14ac:dyDescent="0.25">
      <c r="A262" s="1"/>
      <c r="B262" s="1"/>
      <c r="C262" s="1"/>
      <c r="D262" s="1"/>
      <c r="E262" s="1"/>
      <c r="F262" s="1"/>
    </row>
    <row r="263" spans="1:6" ht="15.75" x14ac:dyDescent="0.25">
      <c r="A263" s="1"/>
      <c r="B263" s="1"/>
      <c r="C263" s="1"/>
      <c r="D263" s="1"/>
      <c r="E263" s="1"/>
      <c r="F263" s="1"/>
    </row>
    <row r="264" spans="1:6" ht="15.75" x14ac:dyDescent="0.25">
      <c r="A264" s="1"/>
      <c r="B264" s="1"/>
      <c r="C264" s="1"/>
      <c r="D264" s="1"/>
      <c r="E264" s="1"/>
      <c r="F264" s="1"/>
    </row>
    <row r="265" spans="1:6" ht="15.75" x14ac:dyDescent="0.25">
      <c r="A265" s="1"/>
      <c r="B265" s="1"/>
      <c r="C265" s="1"/>
      <c r="D265" s="1"/>
      <c r="E265" s="1"/>
      <c r="F265" s="1"/>
    </row>
    <row r="266" spans="1:6" ht="15.75" x14ac:dyDescent="0.25">
      <c r="A266" s="1"/>
      <c r="B266" s="1"/>
      <c r="C266" s="1"/>
      <c r="D266" s="1"/>
      <c r="E266" s="1"/>
      <c r="F266" s="1"/>
    </row>
    <row r="267" spans="1:6" ht="15.75" x14ac:dyDescent="0.25">
      <c r="A267" s="1"/>
      <c r="B267" s="1"/>
      <c r="C267" s="1"/>
      <c r="D267" s="1"/>
      <c r="E267" s="1"/>
      <c r="F267" s="1"/>
    </row>
    <row r="268" spans="1:6" ht="15.75" x14ac:dyDescent="0.25">
      <c r="A268" s="1"/>
      <c r="B268" s="1"/>
      <c r="C268" s="1"/>
      <c r="D268" s="1"/>
      <c r="E268" s="1"/>
      <c r="F268" s="1"/>
    </row>
    <row r="269" spans="1:6" ht="15.75" x14ac:dyDescent="0.25">
      <c r="A269" s="1"/>
      <c r="B269" s="1"/>
      <c r="C269" s="1"/>
      <c r="D269" s="1"/>
      <c r="E269" s="1"/>
      <c r="F269" s="1"/>
    </row>
    <row r="270" spans="1:6" ht="15.75" x14ac:dyDescent="0.25">
      <c r="A270" s="1"/>
      <c r="B270" s="1"/>
      <c r="C270" s="1"/>
      <c r="D270" s="1"/>
      <c r="E270" s="1"/>
      <c r="F270" s="1"/>
    </row>
    <row r="271" spans="1:6" ht="15.75" x14ac:dyDescent="0.25">
      <c r="A271" s="1"/>
      <c r="B271" s="1"/>
      <c r="C271" s="1"/>
      <c r="D271" s="1"/>
      <c r="E271" s="1"/>
      <c r="F271" s="1"/>
    </row>
    <row r="272" spans="1:6" ht="15.75" x14ac:dyDescent="0.25">
      <c r="A272" s="1"/>
      <c r="B272" s="1"/>
      <c r="C272" s="1"/>
      <c r="D272" s="1"/>
      <c r="E272" s="1"/>
      <c r="F272" s="1"/>
    </row>
    <row r="273" spans="1:6" ht="15.75" x14ac:dyDescent="0.25">
      <c r="A273" s="1"/>
      <c r="B273" s="1"/>
      <c r="C273" s="1"/>
      <c r="D273" s="1"/>
      <c r="E273" s="1"/>
      <c r="F273" s="1"/>
    </row>
    <row r="274" spans="1:6" ht="15.75" x14ac:dyDescent="0.25">
      <c r="A274" s="1"/>
      <c r="B274" s="1"/>
      <c r="C274" s="1"/>
      <c r="D274" s="1"/>
      <c r="E274" s="1"/>
      <c r="F274" s="1"/>
    </row>
    <row r="275" spans="1:6" ht="15.75" x14ac:dyDescent="0.25">
      <c r="A275" s="1"/>
      <c r="B275" s="1"/>
      <c r="C275" s="1"/>
      <c r="D275" s="1"/>
      <c r="E275" s="1"/>
      <c r="F275" s="1"/>
    </row>
    <row r="276" spans="1:6" ht="15.75" x14ac:dyDescent="0.25">
      <c r="A276" s="1"/>
      <c r="B276" s="1"/>
      <c r="C276" s="1"/>
      <c r="D276" s="1"/>
      <c r="E276" s="1"/>
      <c r="F276" s="1"/>
    </row>
    <row r="277" spans="1:6" ht="15.75" x14ac:dyDescent="0.25">
      <c r="A277" s="1"/>
      <c r="B277" s="1"/>
      <c r="C277" s="1"/>
      <c r="D277" s="1"/>
      <c r="E277" s="1"/>
      <c r="F277" s="1"/>
    </row>
    <row r="278" spans="1:6" ht="15.75" x14ac:dyDescent="0.25">
      <c r="A278" s="1"/>
      <c r="B278" s="1"/>
      <c r="C278" s="1"/>
      <c r="D278" s="1"/>
      <c r="E278" s="1"/>
      <c r="F278" s="1"/>
    </row>
    <row r="279" spans="1:6" ht="15.75" x14ac:dyDescent="0.25">
      <c r="A279" s="1"/>
      <c r="B279" s="1"/>
      <c r="C279" s="1"/>
      <c r="D279" s="1"/>
      <c r="E279" s="1"/>
      <c r="F279" s="1"/>
    </row>
    <row r="280" spans="1:6" ht="15.75" x14ac:dyDescent="0.25">
      <c r="A280" s="1"/>
      <c r="B280" s="1"/>
      <c r="C280" s="1"/>
      <c r="D280" s="1"/>
      <c r="E280" s="1"/>
      <c r="F280" s="1"/>
    </row>
    <row r="281" spans="1:6" ht="15.75" x14ac:dyDescent="0.25">
      <c r="A281" s="1"/>
      <c r="B281" s="1"/>
      <c r="C281" s="1"/>
      <c r="D281" s="1"/>
      <c r="E281" s="1"/>
      <c r="F281" s="1"/>
    </row>
    <row r="282" spans="1:6" ht="15.75" x14ac:dyDescent="0.25">
      <c r="A282" s="1"/>
      <c r="B282" s="1"/>
      <c r="C282" s="1"/>
      <c r="D282" s="1"/>
      <c r="E282" s="1"/>
      <c r="F282" s="1"/>
    </row>
    <row r="283" spans="1:6" ht="15.75" x14ac:dyDescent="0.25">
      <c r="A283" s="1"/>
      <c r="B283" s="1"/>
      <c r="C283" s="1"/>
      <c r="D283" s="1"/>
      <c r="E283" s="1"/>
      <c r="F283" s="1"/>
    </row>
    <row r="284" spans="1:6" ht="15.75" x14ac:dyDescent="0.25">
      <c r="A284" s="1"/>
      <c r="B284" s="1"/>
      <c r="C284" s="1"/>
      <c r="D284" s="1"/>
      <c r="E284" s="1"/>
      <c r="F284" s="1"/>
    </row>
    <row r="285" spans="1:6" ht="15.75" x14ac:dyDescent="0.25">
      <c r="A285" s="1"/>
      <c r="B285" s="1"/>
      <c r="C285" s="1"/>
      <c r="D285" s="1"/>
      <c r="E285" s="1"/>
      <c r="F285" s="1"/>
    </row>
    <row r="286" spans="1:6" ht="15.75" x14ac:dyDescent="0.25">
      <c r="A286" s="1"/>
      <c r="B286" s="1"/>
      <c r="C286" s="1"/>
      <c r="D286" s="1"/>
      <c r="E286" s="1"/>
      <c r="F286" s="1"/>
    </row>
    <row r="287" spans="1:6" ht="15.75" x14ac:dyDescent="0.25">
      <c r="A287" s="1"/>
      <c r="B287" s="1"/>
      <c r="C287" s="1"/>
      <c r="D287" s="1"/>
      <c r="E287" s="1"/>
      <c r="F287" s="1"/>
    </row>
    <row r="288" spans="1:6" ht="15.75" x14ac:dyDescent="0.25">
      <c r="A288" s="1"/>
      <c r="B288" s="1"/>
      <c r="C288" s="1"/>
      <c r="D288" s="1"/>
      <c r="E288" s="1"/>
      <c r="F288" s="1"/>
    </row>
    <row r="289" spans="1:6" ht="15.75" x14ac:dyDescent="0.25">
      <c r="A289" s="1"/>
      <c r="B289" s="1"/>
      <c r="C289" s="1"/>
      <c r="D289" s="1"/>
      <c r="E289" s="1"/>
      <c r="F289" s="1"/>
    </row>
    <row r="290" spans="1:6" ht="15.75" x14ac:dyDescent="0.25">
      <c r="A290" s="1"/>
      <c r="B290" s="1"/>
      <c r="C290" s="1"/>
      <c r="D290" s="1"/>
      <c r="E290" s="1"/>
      <c r="F290" s="1"/>
    </row>
    <row r="291" spans="1:6" ht="15.75" x14ac:dyDescent="0.25">
      <c r="A291" s="1"/>
      <c r="B291" s="1"/>
      <c r="C291" s="1"/>
      <c r="D291" s="1"/>
      <c r="E291" s="1"/>
      <c r="F291" s="1"/>
    </row>
    <row r="292" spans="1:6" ht="15.75" x14ac:dyDescent="0.25">
      <c r="A292" s="1"/>
      <c r="B292" s="1"/>
      <c r="C292" s="1"/>
      <c r="D292" s="1"/>
      <c r="E292" s="1"/>
      <c r="F292" s="1"/>
    </row>
    <row r="293" spans="1:6" ht="15.75" x14ac:dyDescent="0.25">
      <c r="A293" s="1"/>
      <c r="B293" s="1"/>
      <c r="C293" s="1"/>
      <c r="D293" s="1"/>
      <c r="E293" s="1"/>
      <c r="F293" s="1"/>
    </row>
    <row r="294" spans="1:6" ht="15.75" x14ac:dyDescent="0.25">
      <c r="A294" s="1"/>
      <c r="B294" s="1"/>
      <c r="C294" s="1"/>
      <c r="D294" s="1"/>
      <c r="E294" s="1"/>
      <c r="F294" s="1"/>
    </row>
    <row r="295" spans="1:6" ht="15.75" x14ac:dyDescent="0.25">
      <c r="A295" s="1"/>
      <c r="B295" s="1"/>
      <c r="C295" s="1"/>
      <c r="D295" s="1"/>
      <c r="E295" s="1"/>
      <c r="F295" s="1"/>
    </row>
    <row r="296" spans="1:6" ht="15.75" x14ac:dyDescent="0.25">
      <c r="A296" s="1"/>
      <c r="B296" s="1"/>
      <c r="C296" s="1"/>
      <c r="D296" s="1"/>
      <c r="E296" s="1"/>
      <c r="F296" s="1"/>
    </row>
    <row r="297" spans="1:6" ht="15.75" x14ac:dyDescent="0.25">
      <c r="A297" s="1"/>
      <c r="B297" s="1"/>
      <c r="C297" s="1"/>
      <c r="D297" s="1"/>
      <c r="E297" s="1"/>
      <c r="F297" s="1"/>
    </row>
    <row r="298" spans="1:6" ht="15.75" x14ac:dyDescent="0.25">
      <c r="A298" s="1"/>
      <c r="B298" s="1"/>
      <c r="C298" s="1"/>
      <c r="D298" s="1"/>
      <c r="E298" s="1"/>
      <c r="F298" s="1"/>
    </row>
    <row r="299" spans="1:6" ht="15.75" x14ac:dyDescent="0.25">
      <c r="A299" s="1"/>
      <c r="B299" s="1"/>
      <c r="C299" s="1"/>
      <c r="D299" s="1"/>
      <c r="E299" s="1"/>
      <c r="F299" s="1"/>
    </row>
    <row r="300" spans="1:6" ht="15.75" x14ac:dyDescent="0.25">
      <c r="A300" s="1"/>
      <c r="B300" s="1"/>
      <c r="C300" s="1"/>
      <c r="D300" s="1"/>
      <c r="E300" s="1"/>
      <c r="F300" s="1"/>
    </row>
    <row r="301" spans="1:6" ht="15.75" x14ac:dyDescent="0.25">
      <c r="A301" s="1"/>
      <c r="B301" s="1"/>
      <c r="C301" s="1"/>
      <c r="D301" s="1"/>
      <c r="E301" s="1"/>
      <c r="F301" s="1"/>
    </row>
    <row r="302" spans="1:6" ht="15.75" x14ac:dyDescent="0.25">
      <c r="A302" s="1"/>
      <c r="B302" s="1"/>
      <c r="C302" s="1"/>
      <c r="D302" s="1"/>
      <c r="E302" s="1"/>
      <c r="F302" s="1"/>
    </row>
    <row r="303" spans="1:6" ht="15.75" x14ac:dyDescent="0.25">
      <c r="A303" s="1"/>
      <c r="B303" s="1"/>
      <c r="C303" s="1"/>
      <c r="D303" s="1"/>
      <c r="E303" s="1"/>
      <c r="F303" s="1"/>
    </row>
    <row r="304" spans="1:6" ht="15.75" x14ac:dyDescent="0.25">
      <c r="A304" s="1"/>
      <c r="B304" s="1"/>
      <c r="C304" s="1"/>
      <c r="D304" s="1"/>
      <c r="E304" s="1"/>
      <c r="F304" s="1"/>
    </row>
    <row r="305" spans="1:6" ht="15.75" x14ac:dyDescent="0.25">
      <c r="A305" s="1"/>
      <c r="B305" s="1"/>
      <c r="C305" s="1"/>
      <c r="D305" s="1"/>
      <c r="E305" s="1"/>
      <c r="F305" s="1"/>
    </row>
    <row r="306" spans="1:6" ht="15.75" x14ac:dyDescent="0.25">
      <c r="A306" s="1"/>
      <c r="B306" s="1"/>
      <c r="C306" s="1"/>
      <c r="D306" s="1"/>
      <c r="E306" s="1"/>
      <c r="F306" s="1"/>
    </row>
    <row r="307" spans="1:6" ht="15.75" x14ac:dyDescent="0.25">
      <c r="A307" s="1"/>
      <c r="B307" s="1"/>
      <c r="C307" s="1"/>
      <c r="D307" s="1"/>
      <c r="E307" s="1"/>
      <c r="F307" s="1"/>
    </row>
    <row r="308" spans="1:6" ht="15.75" x14ac:dyDescent="0.25">
      <c r="A308" s="1"/>
      <c r="B308" s="1"/>
      <c r="C308" s="1"/>
      <c r="D308" s="1"/>
      <c r="E308" s="1"/>
      <c r="F308" s="1"/>
    </row>
    <row r="309" spans="1:6" ht="15.75" x14ac:dyDescent="0.25">
      <c r="A309" s="1"/>
      <c r="B309" s="1"/>
      <c r="C309" s="1"/>
      <c r="D309" s="1"/>
      <c r="E309" s="1"/>
      <c r="F309" s="1"/>
    </row>
    <row r="310" spans="1:6" ht="15.75" x14ac:dyDescent="0.25">
      <c r="A310" s="1"/>
      <c r="B310" s="1"/>
      <c r="C310" s="1"/>
      <c r="D310" s="1"/>
      <c r="E310" s="1"/>
      <c r="F310" s="1"/>
    </row>
    <row r="311" spans="1:6" ht="15.75" x14ac:dyDescent="0.25">
      <c r="A311" s="1"/>
      <c r="B311" s="1"/>
      <c r="C311" s="1"/>
      <c r="D311" s="1"/>
      <c r="E311" s="1"/>
      <c r="F311" s="1"/>
    </row>
    <row r="312" spans="1:6" ht="15.75" x14ac:dyDescent="0.25">
      <c r="A312" s="1"/>
      <c r="B312" s="1"/>
      <c r="C312" s="1"/>
      <c r="D312" s="1"/>
      <c r="E312" s="1"/>
      <c r="F312" s="1"/>
    </row>
    <row r="313" spans="1:6" ht="15.75" x14ac:dyDescent="0.25">
      <c r="A313" s="1"/>
      <c r="B313" s="1"/>
      <c r="C313" s="1"/>
      <c r="D313" s="1"/>
      <c r="E313" s="1"/>
      <c r="F313" s="1"/>
    </row>
    <row r="314" spans="1:6" ht="15.75" x14ac:dyDescent="0.25">
      <c r="A314" s="1"/>
      <c r="B314" s="1"/>
      <c r="C314" s="1"/>
      <c r="D314" s="1"/>
      <c r="E314" s="1"/>
      <c r="F314" s="1"/>
    </row>
    <row r="315" spans="1:6" ht="15.75" x14ac:dyDescent="0.25">
      <c r="A315" s="1"/>
      <c r="B315" s="1"/>
      <c r="C315" s="1"/>
      <c r="D315" s="1"/>
      <c r="E315" s="1"/>
      <c r="F315" s="1"/>
    </row>
    <row r="316" spans="1:6" ht="15.75" x14ac:dyDescent="0.25">
      <c r="A316" s="1"/>
      <c r="B316" s="1"/>
      <c r="C316" s="1"/>
      <c r="D316" s="1"/>
      <c r="E316" s="1"/>
      <c r="F316" s="1"/>
    </row>
    <row r="317" spans="1:6" ht="15.75" x14ac:dyDescent="0.25">
      <c r="A317" s="1"/>
      <c r="B317" s="1"/>
      <c r="C317" s="1"/>
      <c r="D317" s="1"/>
      <c r="E317" s="1"/>
      <c r="F317" s="1"/>
    </row>
    <row r="318" spans="1:6" ht="15.75" x14ac:dyDescent="0.25">
      <c r="A318" s="1"/>
      <c r="B318" s="1"/>
      <c r="C318" s="1"/>
      <c r="D318" s="1"/>
      <c r="E318" s="1"/>
      <c r="F318" s="1"/>
    </row>
  </sheetData>
  <mergeCells count="16">
    <mergeCell ref="A1:F1"/>
    <mergeCell ref="A3:B3"/>
    <mergeCell ref="A28:B28"/>
    <mergeCell ref="A52:B52"/>
    <mergeCell ref="A203:B203"/>
    <mergeCell ref="A229:B229"/>
    <mergeCell ref="A75:B75"/>
    <mergeCell ref="A101:B101"/>
    <mergeCell ref="A132:B132"/>
    <mergeCell ref="A157:B157"/>
    <mergeCell ref="A181:B181"/>
    <mergeCell ref="H3:X3"/>
    <mergeCell ref="H30:X30"/>
    <mergeCell ref="H55:X55"/>
    <mergeCell ref="H78:X78"/>
    <mergeCell ref="H102:X102"/>
  </mergeCells>
  <pageMargins left="0.31496062992125984" right="0.23622047244094491" top="0.31496062992125984" bottom="0.39370078740157483" header="0.31496062992125984" footer="0.31496062992125984"/>
  <pageSetup paperSize="9" scale="56" orientation="portrait" r:id="rId1"/>
  <colBreaks count="1" manualBreakCount="1">
    <brk id="6" max="3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view="pageBreakPreview" zoomScale="66" zoomScaleNormal="100" zoomScaleSheetLayoutView="66" workbookViewId="0">
      <selection activeCell="P96" sqref="P96"/>
    </sheetView>
  </sheetViews>
  <sheetFormatPr defaultRowHeight="15" x14ac:dyDescent="0.25"/>
  <cols>
    <col min="1" max="1" width="13" customWidth="1"/>
    <col min="2" max="2" width="50.5703125" customWidth="1"/>
    <col min="3" max="3" width="15" customWidth="1"/>
    <col min="4" max="4" width="18.5703125" customWidth="1"/>
    <col min="5" max="5" width="14.140625" customWidth="1"/>
    <col min="6" max="6" width="15.5703125" customWidth="1"/>
    <col min="7" max="7" width="19.7109375" customWidth="1"/>
  </cols>
  <sheetData>
    <row r="1" spans="1:10" ht="20.25" x14ac:dyDescent="0.3">
      <c r="A1" s="100"/>
      <c r="B1" s="100"/>
      <c r="C1" s="100"/>
      <c r="D1" s="100"/>
      <c r="E1" s="100" t="s">
        <v>146</v>
      </c>
      <c r="F1" s="100"/>
      <c r="G1" s="100"/>
    </row>
    <row r="2" spans="1:10" ht="18.75" x14ac:dyDescent="0.3">
      <c r="A2" s="93"/>
      <c r="B2" s="93"/>
      <c r="C2" s="93"/>
      <c r="D2" s="93"/>
      <c r="E2" s="93" t="s">
        <v>203</v>
      </c>
      <c r="F2" s="93" t="s">
        <v>191</v>
      </c>
      <c r="G2" s="93" t="s">
        <v>192</v>
      </c>
    </row>
    <row r="3" spans="1:10" ht="0.6" customHeight="1" x14ac:dyDescent="0.35">
      <c r="A3" s="93"/>
      <c r="B3" s="93"/>
      <c r="C3" s="93"/>
      <c r="D3" s="93"/>
      <c r="E3" s="93"/>
      <c r="F3" s="93"/>
      <c r="G3" s="93"/>
    </row>
    <row r="4" spans="1:10" ht="24" customHeight="1" x14ac:dyDescent="0.3">
      <c r="A4" s="93"/>
      <c r="B4" s="93"/>
      <c r="C4" s="93"/>
      <c r="D4" s="93"/>
      <c r="E4" s="93" t="s">
        <v>147</v>
      </c>
      <c r="F4" s="93"/>
      <c r="G4" s="93" t="s">
        <v>205</v>
      </c>
    </row>
    <row r="5" spans="1:10" ht="18" hidden="1" x14ac:dyDescent="0.35">
      <c r="A5" s="93"/>
      <c r="B5" s="93"/>
      <c r="C5" s="93"/>
      <c r="D5" s="93"/>
      <c r="E5" s="93"/>
      <c r="F5" s="93"/>
      <c r="G5" s="93"/>
    </row>
    <row r="6" spans="1:10" ht="22.5" x14ac:dyDescent="0.3">
      <c r="A6" s="137" t="s">
        <v>148</v>
      </c>
      <c r="B6" s="137"/>
      <c r="C6" s="137"/>
      <c r="D6" s="137"/>
      <c r="E6" s="137"/>
      <c r="F6" s="137"/>
      <c r="G6" s="137"/>
    </row>
    <row r="7" spans="1:10" ht="18.75" x14ac:dyDescent="0.3">
      <c r="A7" s="97" t="s">
        <v>149</v>
      </c>
      <c r="B7" s="97"/>
      <c r="C7" s="97"/>
      <c r="D7" s="97"/>
      <c r="E7" s="97"/>
      <c r="F7" s="97"/>
      <c r="G7" s="97"/>
    </row>
    <row r="8" spans="1:10" ht="18.75" x14ac:dyDescent="0.3">
      <c r="A8" s="138" t="s">
        <v>204</v>
      </c>
      <c r="B8" s="138"/>
      <c r="C8" s="138"/>
      <c r="D8" s="138"/>
      <c r="E8" s="138"/>
      <c r="F8" s="138"/>
      <c r="G8" s="138"/>
    </row>
    <row r="9" spans="1:10" ht="1.1499999999999999" customHeight="1" x14ac:dyDescent="0.35">
      <c r="A9" s="96"/>
      <c r="B9" s="96"/>
      <c r="C9" s="96"/>
      <c r="D9" s="96"/>
      <c r="E9" s="96"/>
      <c r="F9" s="93"/>
      <c r="G9" s="93"/>
      <c r="H9" s="93"/>
      <c r="I9" s="93"/>
      <c r="J9" s="93"/>
    </row>
    <row r="10" spans="1:10" ht="66.75" customHeight="1" x14ac:dyDescent="0.3">
      <c r="A10" s="103" t="s">
        <v>138</v>
      </c>
      <c r="B10" s="103" t="s">
        <v>1</v>
      </c>
      <c r="C10" s="103" t="s">
        <v>139</v>
      </c>
      <c r="D10" s="103" t="s">
        <v>140</v>
      </c>
      <c r="E10" s="104" t="s">
        <v>141</v>
      </c>
      <c r="F10" s="103" t="s">
        <v>142</v>
      </c>
      <c r="G10" s="103" t="s">
        <v>143</v>
      </c>
      <c r="H10" s="94"/>
      <c r="I10" s="93"/>
      <c r="J10" s="93"/>
    </row>
    <row r="11" spans="1:10" ht="38.25" customHeight="1" x14ac:dyDescent="0.3">
      <c r="A11" s="147" t="s">
        <v>144</v>
      </c>
      <c r="B11" s="148"/>
      <c r="C11" s="148"/>
      <c r="D11" s="148"/>
      <c r="E11" s="148"/>
      <c r="F11" s="148"/>
      <c r="G11" s="149"/>
      <c r="H11" s="94"/>
      <c r="I11" s="93"/>
      <c r="J11" s="93"/>
    </row>
    <row r="12" spans="1:10" ht="21" customHeight="1" x14ac:dyDescent="0.3">
      <c r="A12" s="105"/>
      <c r="B12" s="106" t="s">
        <v>103</v>
      </c>
      <c r="C12" s="107"/>
      <c r="D12" s="107"/>
      <c r="E12" s="108"/>
      <c r="F12" s="103"/>
      <c r="G12" s="103"/>
      <c r="H12" s="93"/>
      <c r="I12" s="93"/>
      <c r="J12" s="93"/>
    </row>
    <row r="13" spans="1:10" ht="21" customHeight="1" x14ac:dyDescent="0.3">
      <c r="A13" s="109" t="s">
        <v>151</v>
      </c>
      <c r="B13" s="116" t="s">
        <v>152</v>
      </c>
      <c r="C13" s="111">
        <v>30</v>
      </c>
      <c r="D13" s="112">
        <v>0.23</v>
      </c>
      <c r="E13" s="112">
        <v>0.1</v>
      </c>
      <c r="F13" s="112">
        <v>0.8</v>
      </c>
      <c r="G13" s="112">
        <v>4.3</v>
      </c>
      <c r="H13" s="93"/>
      <c r="I13" s="93"/>
      <c r="J13" s="93"/>
    </row>
    <row r="14" spans="1:10" ht="21" customHeight="1" x14ac:dyDescent="0.3">
      <c r="A14" s="109">
        <v>202</v>
      </c>
      <c r="B14" s="117" t="s">
        <v>178</v>
      </c>
      <c r="C14" s="109">
        <v>200</v>
      </c>
      <c r="D14" s="109">
        <v>5.9</v>
      </c>
      <c r="E14" s="112">
        <v>4.7</v>
      </c>
      <c r="F14" s="112">
        <v>20.7</v>
      </c>
      <c r="G14" s="112">
        <v>150</v>
      </c>
      <c r="H14" s="93"/>
      <c r="I14" s="93"/>
      <c r="J14" s="93"/>
    </row>
    <row r="15" spans="1:10" ht="21" customHeight="1" x14ac:dyDescent="0.3">
      <c r="A15" s="109">
        <v>268</v>
      </c>
      <c r="B15" s="117" t="s">
        <v>206</v>
      </c>
      <c r="C15" s="109">
        <v>50</v>
      </c>
      <c r="D15" s="112">
        <v>2</v>
      </c>
      <c r="E15" s="112">
        <v>8.6999999999999993</v>
      </c>
      <c r="F15" s="112">
        <v>4.3</v>
      </c>
      <c r="G15" s="112">
        <v>107</v>
      </c>
      <c r="H15" s="93"/>
      <c r="I15" s="93"/>
      <c r="J15" s="93"/>
    </row>
    <row r="16" spans="1:10" ht="21" customHeight="1" x14ac:dyDescent="0.3">
      <c r="A16" s="109">
        <v>190</v>
      </c>
      <c r="B16" s="117" t="s">
        <v>153</v>
      </c>
      <c r="C16" s="109">
        <v>100</v>
      </c>
      <c r="D16" s="109">
        <v>2.4300000000000002</v>
      </c>
      <c r="E16" s="112">
        <v>3.6</v>
      </c>
      <c r="F16" s="112">
        <v>24.5</v>
      </c>
      <c r="G16" s="112">
        <v>140</v>
      </c>
      <c r="H16" s="93"/>
      <c r="I16" s="93"/>
      <c r="J16" s="93"/>
    </row>
    <row r="17" spans="1:10" ht="21" customHeight="1" x14ac:dyDescent="0.3">
      <c r="A17" s="109" t="s">
        <v>154</v>
      </c>
      <c r="B17" s="117" t="s">
        <v>150</v>
      </c>
      <c r="C17" s="109">
        <v>10</v>
      </c>
      <c r="D17" s="109">
        <v>0.1</v>
      </c>
      <c r="E17" s="112">
        <v>7.2</v>
      </c>
      <c r="F17" s="112">
        <v>0.1</v>
      </c>
      <c r="G17" s="112">
        <v>66.099999999999994</v>
      </c>
      <c r="H17" s="93"/>
      <c r="I17" s="93"/>
      <c r="J17" s="93"/>
    </row>
    <row r="18" spans="1:10" ht="21" customHeight="1" x14ac:dyDescent="0.3">
      <c r="A18" s="109">
        <v>209</v>
      </c>
      <c r="B18" s="117" t="s">
        <v>161</v>
      </c>
      <c r="C18" s="122">
        <v>0.5</v>
      </c>
      <c r="D18" s="109">
        <v>0.75</v>
      </c>
      <c r="E18" s="112">
        <v>1</v>
      </c>
      <c r="F18" s="112">
        <v>0.3</v>
      </c>
      <c r="G18" s="112">
        <v>0.8</v>
      </c>
      <c r="H18" s="93"/>
      <c r="I18" s="93"/>
      <c r="J18" s="93"/>
    </row>
    <row r="19" spans="1:10" ht="21" customHeight="1" x14ac:dyDescent="0.3">
      <c r="A19" s="109">
        <v>377</v>
      </c>
      <c r="B19" s="117" t="s">
        <v>49</v>
      </c>
      <c r="C19" s="109">
        <v>200</v>
      </c>
      <c r="D19" s="109">
        <v>0.13</v>
      </c>
      <c r="E19" s="112">
        <v>0</v>
      </c>
      <c r="F19" s="112">
        <v>15.2</v>
      </c>
      <c r="G19" s="112">
        <v>62</v>
      </c>
      <c r="H19" s="93"/>
      <c r="I19" s="93"/>
    </row>
    <row r="20" spans="1:10" ht="21" customHeight="1" x14ac:dyDescent="0.3">
      <c r="A20" s="109"/>
      <c r="B20" s="117" t="s">
        <v>155</v>
      </c>
      <c r="C20" s="109">
        <v>40</v>
      </c>
      <c r="D20" s="109">
        <v>0.3</v>
      </c>
      <c r="E20" s="112">
        <v>3.1</v>
      </c>
      <c r="F20" s="112">
        <v>20.9</v>
      </c>
      <c r="G20" s="112">
        <v>100</v>
      </c>
      <c r="H20" s="93"/>
      <c r="I20" s="93"/>
      <c r="J20" s="93"/>
    </row>
    <row r="21" spans="1:10" ht="21" customHeight="1" x14ac:dyDescent="0.3">
      <c r="A21" s="109"/>
      <c r="B21" s="117" t="s">
        <v>16</v>
      </c>
      <c r="C21" s="109">
        <v>30</v>
      </c>
      <c r="D21" s="109">
        <v>0.2</v>
      </c>
      <c r="E21" s="112">
        <v>2.9</v>
      </c>
      <c r="F21" s="112">
        <v>19.600000000000001</v>
      </c>
      <c r="G21" s="112">
        <v>93.8</v>
      </c>
      <c r="H21" s="93"/>
      <c r="I21" s="93"/>
      <c r="J21" s="93"/>
    </row>
    <row r="22" spans="1:10" ht="21" customHeight="1" x14ac:dyDescent="0.3">
      <c r="A22" s="109">
        <v>338</v>
      </c>
      <c r="B22" s="117" t="s">
        <v>184</v>
      </c>
      <c r="C22" s="109">
        <v>100</v>
      </c>
      <c r="D22" s="109">
        <v>1.5</v>
      </c>
      <c r="E22" s="112">
        <v>0</v>
      </c>
      <c r="F22" s="112">
        <v>35</v>
      </c>
      <c r="G22" s="112">
        <v>151.5</v>
      </c>
      <c r="H22" s="93"/>
      <c r="I22" s="93"/>
      <c r="J22" s="93"/>
    </row>
    <row r="23" spans="1:10" ht="21" customHeight="1" x14ac:dyDescent="0.3">
      <c r="A23" s="109"/>
      <c r="B23" s="117" t="s">
        <v>34</v>
      </c>
      <c r="C23" s="109"/>
      <c r="D23" s="112">
        <f>SUM(D13:D22)</f>
        <v>13.540000000000001</v>
      </c>
      <c r="E23" s="112">
        <f>SUM(E13:E22)</f>
        <v>31.3</v>
      </c>
      <c r="F23" s="112">
        <f>SUM(F13:F22)</f>
        <v>141.39999999999998</v>
      </c>
      <c r="G23" s="112">
        <f>SUM(G13:G22)</f>
        <v>875.5</v>
      </c>
      <c r="H23" s="93"/>
      <c r="I23" s="93"/>
      <c r="J23" s="93"/>
    </row>
    <row r="24" spans="1:10" ht="21" customHeight="1" x14ac:dyDescent="0.3">
      <c r="A24" s="142" t="s">
        <v>104</v>
      </c>
      <c r="B24" s="142"/>
      <c r="C24" s="108"/>
      <c r="D24" s="108"/>
      <c r="E24" s="108"/>
      <c r="F24" s="109"/>
      <c r="G24" s="109"/>
      <c r="H24" s="93"/>
      <c r="I24" s="93"/>
      <c r="J24" s="93"/>
    </row>
    <row r="25" spans="1:10" ht="21" customHeight="1" x14ac:dyDescent="0.3">
      <c r="A25" s="119" t="s">
        <v>151</v>
      </c>
      <c r="B25" s="117" t="s">
        <v>157</v>
      </c>
      <c r="C25" s="109">
        <v>50</v>
      </c>
      <c r="D25" s="109">
        <v>0.38</v>
      </c>
      <c r="E25" s="109">
        <v>0.1</v>
      </c>
      <c r="F25" s="109">
        <v>1.3</v>
      </c>
      <c r="G25" s="109">
        <v>7.1</v>
      </c>
      <c r="H25" s="93"/>
      <c r="I25" s="93"/>
      <c r="J25" s="93"/>
    </row>
    <row r="26" spans="1:10" ht="21" customHeight="1" x14ac:dyDescent="0.3">
      <c r="A26" s="109">
        <v>82</v>
      </c>
      <c r="B26" s="117" t="s">
        <v>158</v>
      </c>
      <c r="C26" s="109">
        <v>200</v>
      </c>
      <c r="D26" s="109">
        <v>2.6</v>
      </c>
      <c r="E26" s="112">
        <v>5</v>
      </c>
      <c r="F26" s="112">
        <v>18.2</v>
      </c>
      <c r="G26" s="112">
        <v>133</v>
      </c>
      <c r="H26" s="93"/>
      <c r="I26" s="93"/>
      <c r="J26" s="93"/>
    </row>
    <row r="27" spans="1:10" ht="21" customHeight="1" x14ac:dyDescent="0.3">
      <c r="A27" s="109">
        <v>235</v>
      </c>
      <c r="B27" s="117" t="s">
        <v>159</v>
      </c>
      <c r="C27" s="109">
        <v>80</v>
      </c>
      <c r="D27" s="112">
        <v>14.2</v>
      </c>
      <c r="E27" s="112">
        <v>13.7</v>
      </c>
      <c r="F27" s="112">
        <v>8.6</v>
      </c>
      <c r="G27" s="112">
        <v>210</v>
      </c>
      <c r="H27" s="93"/>
      <c r="I27" s="93"/>
      <c r="J27" s="93"/>
    </row>
    <row r="28" spans="1:10" ht="21" customHeight="1" x14ac:dyDescent="0.3">
      <c r="A28" s="109">
        <v>190</v>
      </c>
      <c r="B28" s="117" t="s">
        <v>160</v>
      </c>
      <c r="C28" s="109">
        <v>100</v>
      </c>
      <c r="D28" s="112">
        <v>5.5</v>
      </c>
      <c r="E28" s="112">
        <v>4.2</v>
      </c>
      <c r="F28" s="112">
        <v>24</v>
      </c>
      <c r="G28" s="112">
        <v>155.80000000000001</v>
      </c>
      <c r="H28" s="93"/>
      <c r="I28" s="93"/>
      <c r="J28" s="93"/>
    </row>
    <row r="29" spans="1:10" ht="21" customHeight="1" x14ac:dyDescent="0.3">
      <c r="A29" s="109" t="s">
        <v>154</v>
      </c>
      <c r="B29" s="117" t="s">
        <v>150</v>
      </c>
      <c r="C29" s="109">
        <v>10</v>
      </c>
      <c r="D29" s="109">
        <v>0.1</v>
      </c>
      <c r="E29" s="112">
        <v>7.2</v>
      </c>
      <c r="F29" s="112">
        <v>0.1</v>
      </c>
      <c r="G29" s="112">
        <v>66.099999999999994</v>
      </c>
      <c r="H29" s="93"/>
      <c r="I29" s="93"/>
      <c r="J29" s="93"/>
    </row>
    <row r="30" spans="1:10" ht="21" customHeight="1" x14ac:dyDescent="0.3">
      <c r="A30" s="109">
        <v>386</v>
      </c>
      <c r="B30" s="117" t="s">
        <v>207</v>
      </c>
      <c r="C30" s="109">
        <v>200</v>
      </c>
      <c r="D30" s="109">
        <v>3.4</v>
      </c>
      <c r="E30" s="112">
        <v>0.4</v>
      </c>
      <c r="F30" s="112">
        <v>21.1</v>
      </c>
      <c r="G30" s="112">
        <v>104</v>
      </c>
      <c r="H30" s="93"/>
      <c r="I30" s="93"/>
      <c r="J30" s="93"/>
    </row>
    <row r="31" spans="1:10" ht="21" customHeight="1" x14ac:dyDescent="0.3">
      <c r="A31" s="109"/>
      <c r="B31" s="117" t="s">
        <v>155</v>
      </c>
      <c r="C31" s="111">
        <v>40</v>
      </c>
      <c r="D31" s="109">
        <v>0.3</v>
      </c>
      <c r="E31" s="112">
        <v>3.1</v>
      </c>
      <c r="F31" s="112">
        <v>20.9</v>
      </c>
      <c r="G31" s="112">
        <v>100</v>
      </c>
      <c r="H31" s="93"/>
      <c r="I31" s="93"/>
      <c r="J31" s="93"/>
    </row>
    <row r="32" spans="1:10" ht="21" customHeight="1" x14ac:dyDescent="0.3">
      <c r="A32" s="109"/>
      <c r="B32" s="117" t="s">
        <v>16</v>
      </c>
      <c r="C32" s="111">
        <v>30</v>
      </c>
      <c r="D32" s="109">
        <v>0.3</v>
      </c>
      <c r="E32" s="112">
        <v>2.9</v>
      </c>
      <c r="F32" s="112">
        <v>19.600000000000001</v>
      </c>
      <c r="G32" s="112">
        <v>93.8</v>
      </c>
      <c r="H32" s="93"/>
      <c r="I32" s="93"/>
      <c r="J32" s="93"/>
    </row>
    <row r="33" spans="1:10" ht="21" customHeight="1" x14ac:dyDescent="0.3">
      <c r="A33" s="109">
        <v>338</v>
      </c>
      <c r="B33" s="117" t="s">
        <v>156</v>
      </c>
      <c r="C33" s="111">
        <v>100</v>
      </c>
      <c r="D33" s="109">
        <v>1.5</v>
      </c>
      <c r="E33" s="112">
        <v>0</v>
      </c>
      <c r="F33" s="112">
        <v>35</v>
      </c>
      <c r="G33" s="112">
        <v>151.5</v>
      </c>
      <c r="H33" s="93"/>
      <c r="I33" s="93"/>
      <c r="J33" s="93"/>
    </row>
    <row r="34" spans="1:10" ht="21" customHeight="1" x14ac:dyDescent="0.3">
      <c r="A34" s="109"/>
      <c r="B34" s="117" t="s">
        <v>34</v>
      </c>
      <c r="C34" s="109"/>
      <c r="D34" s="109">
        <f>SUM(D26:D31)</f>
        <v>26.1</v>
      </c>
      <c r="E34" s="112">
        <f>SUM(E26:E31)</f>
        <v>33.599999999999994</v>
      </c>
      <c r="F34" s="112">
        <f>SUM(F26:F31)</f>
        <v>92.9</v>
      </c>
      <c r="G34" s="112">
        <f>SUM(G26:G31)</f>
        <v>768.9</v>
      </c>
      <c r="H34" s="93"/>
      <c r="I34" s="93"/>
      <c r="J34" s="93"/>
    </row>
    <row r="35" spans="1:10" ht="21" customHeight="1" x14ac:dyDescent="0.3">
      <c r="A35" s="142" t="s">
        <v>105</v>
      </c>
      <c r="B35" s="142"/>
      <c r="C35" s="108"/>
      <c r="D35" s="108"/>
      <c r="E35" s="108"/>
      <c r="F35" s="109"/>
      <c r="G35" s="109"/>
      <c r="H35" s="93"/>
      <c r="I35" s="93"/>
      <c r="J35" s="93"/>
    </row>
    <row r="36" spans="1:10" ht="21" customHeight="1" x14ac:dyDescent="0.3">
      <c r="A36" s="109" t="s">
        <v>164</v>
      </c>
      <c r="B36" s="117" t="s">
        <v>165</v>
      </c>
      <c r="C36" s="109">
        <v>50</v>
      </c>
      <c r="D36" s="109">
        <v>0.38</v>
      </c>
      <c r="E36" s="112">
        <v>0.1</v>
      </c>
      <c r="F36" s="112">
        <v>1.3</v>
      </c>
      <c r="G36" s="112">
        <v>7.1</v>
      </c>
      <c r="H36" s="93"/>
      <c r="I36" s="93"/>
      <c r="J36" s="93"/>
    </row>
    <row r="37" spans="1:10" ht="21" customHeight="1" x14ac:dyDescent="0.3">
      <c r="A37" s="109">
        <v>82</v>
      </c>
      <c r="B37" s="117" t="s">
        <v>21</v>
      </c>
      <c r="C37" s="109">
        <v>200</v>
      </c>
      <c r="D37" s="109">
        <v>1.6</v>
      </c>
      <c r="E37" s="112">
        <v>4</v>
      </c>
      <c r="F37" s="112">
        <v>10.1</v>
      </c>
      <c r="G37" s="112">
        <v>8.1999999999999993</v>
      </c>
      <c r="H37" s="93"/>
      <c r="I37" s="93"/>
      <c r="J37" s="93"/>
    </row>
    <row r="38" spans="1:10" ht="21" customHeight="1" x14ac:dyDescent="0.3">
      <c r="A38" s="109">
        <v>268</v>
      </c>
      <c r="B38" s="117" t="s">
        <v>166</v>
      </c>
      <c r="C38" s="109">
        <v>50</v>
      </c>
      <c r="D38" s="112">
        <v>8.8000000000000007</v>
      </c>
      <c r="E38" s="112">
        <v>5.8</v>
      </c>
      <c r="F38" s="112">
        <v>7.9</v>
      </c>
      <c r="G38" s="112">
        <v>117.1</v>
      </c>
      <c r="H38" s="93"/>
      <c r="I38" s="93"/>
      <c r="J38" s="93"/>
    </row>
    <row r="39" spans="1:10" ht="21" customHeight="1" x14ac:dyDescent="0.3">
      <c r="A39" s="109" t="s">
        <v>188</v>
      </c>
      <c r="B39" s="117" t="s">
        <v>161</v>
      </c>
      <c r="C39" s="109">
        <v>1</v>
      </c>
      <c r="D39" s="112">
        <v>1.2</v>
      </c>
      <c r="E39" s="112">
        <v>2</v>
      </c>
      <c r="F39" s="112">
        <v>0.4</v>
      </c>
      <c r="G39" s="112">
        <v>15</v>
      </c>
      <c r="H39" s="93"/>
      <c r="I39" s="93"/>
      <c r="J39" s="93"/>
    </row>
    <row r="40" spans="1:10" ht="21" customHeight="1" x14ac:dyDescent="0.3">
      <c r="A40" s="109" t="s">
        <v>187</v>
      </c>
      <c r="B40" s="117" t="s">
        <v>186</v>
      </c>
      <c r="C40" s="109">
        <v>100</v>
      </c>
      <c r="D40" s="112">
        <v>36.270000000000003</v>
      </c>
      <c r="E40" s="112">
        <v>3.3</v>
      </c>
      <c r="F40" s="112">
        <v>21.87</v>
      </c>
      <c r="G40" s="112">
        <v>131.19999999999999</v>
      </c>
      <c r="H40" s="93"/>
      <c r="I40" s="93"/>
      <c r="J40" s="93"/>
    </row>
    <row r="41" spans="1:10" ht="21" customHeight="1" x14ac:dyDescent="0.3">
      <c r="A41" s="109">
        <v>389</v>
      </c>
      <c r="B41" s="117" t="s">
        <v>167</v>
      </c>
      <c r="C41" s="109">
        <v>200</v>
      </c>
      <c r="D41" s="109">
        <v>1</v>
      </c>
      <c r="E41" s="112">
        <v>0</v>
      </c>
      <c r="F41" s="112">
        <v>20.2</v>
      </c>
      <c r="G41" s="112">
        <v>84.8</v>
      </c>
      <c r="H41" s="93"/>
      <c r="I41" s="93"/>
      <c r="J41" s="93"/>
    </row>
    <row r="42" spans="1:10" ht="21" customHeight="1" x14ac:dyDescent="0.3">
      <c r="A42" s="109">
        <v>386</v>
      </c>
      <c r="B42" s="117" t="s">
        <v>168</v>
      </c>
      <c r="C42" s="109">
        <v>25</v>
      </c>
      <c r="D42" s="109">
        <v>3.4</v>
      </c>
      <c r="E42" s="112">
        <v>3.8</v>
      </c>
      <c r="F42" s="112">
        <v>35.799999999999997</v>
      </c>
      <c r="G42" s="112">
        <v>190.2</v>
      </c>
      <c r="H42" s="93"/>
      <c r="I42" s="93"/>
      <c r="J42" s="93"/>
    </row>
    <row r="43" spans="1:10" ht="21" customHeight="1" x14ac:dyDescent="0.3">
      <c r="A43" s="109"/>
      <c r="B43" s="117" t="s">
        <v>155</v>
      </c>
      <c r="C43" s="111">
        <v>40</v>
      </c>
      <c r="D43" s="109">
        <v>0.3</v>
      </c>
      <c r="E43" s="112">
        <v>3.1</v>
      </c>
      <c r="F43" s="112">
        <v>20.9</v>
      </c>
      <c r="G43" s="112">
        <v>100</v>
      </c>
      <c r="H43" s="93"/>
      <c r="I43" s="93"/>
      <c r="J43" s="93"/>
    </row>
    <row r="44" spans="1:10" ht="21" customHeight="1" x14ac:dyDescent="0.3">
      <c r="A44" s="109"/>
      <c r="B44" s="117" t="s">
        <v>16</v>
      </c>
      <c r="C44" s="111">
        <v>30</v>
      </c>
      <c r="D44" s="109">
        <v>0.2</v>
      </c>
      <c r="E44" s="112">
        <v>2.9</v>
      </c>
      <c r="F44" s="112">
        <v>19.600000000000001</v>
      </c>
      <c r="G44" s="112">
        <v>93.8</v>
      </c>
      <c r="H44" s="93"/>
      <c r="I44" s="93"/>
      <c r="J44" s="93"/>
    </row>
    <row r="45" spans="1:10" ht="21" customHeight="1" x14ac:dyDescent="0.3">
      <c r="A45" s="109"/>
      <c r="B45" s="109" t="s">
        <v>34</v>
      </c>
      <c r="C45" s="109"/>
      <c r="D45" s="112">
        <f>SUM(D36:D44)</f>
        <v>53.15</v>
      </c>
      <c r="E45" s="112">
        <f>SUM(E36:E44)</f>
        <v>25</v>
      </c>
      <c r="F45" s="112">
        <f>SUM(F36:F44)</f>
        <v>138.07</v>
      </c>
      <c r="G45" s="112">
        <f>SUM(G36:G44)</f>
        <v>747.4</v>
      </c>
      <c r="H45" s="93"/>
      <c r="I45" s="93"/>
      <c r="J45" s="93"/>
    </row>
    <row r="46" spans="1:10" ht="21" customHeight="1" x14ac:dyDescent="0.3">
      <c r="A46" s="109"/>
      <c r="B46" s="109"/>
      <c r="C46" s="109"/>
      <c r="D46" s="112"/>
      <c r="E46" s="112"/>
      <c r="F46" s="112"/>
      <c r="G46" s="112"/>
      <c r="H46" s="93"/>
      <c r="I46" s="93"/>
      <c r="J46" s="93"/>
    </row>
    <row r="47" spans="1:10" ht="21" customHeight="1" x14ac:dyDescent="0.3">
      <c r="A47" s="142" t="s">
        <v>106</v>
      </c>
      <c r="B47" s="142"/>
      <c r="C47" s="108"/>
      <c r="D47" s="108"/>
      <c r="E47" s="108"/>
      <c r="F47" s="109"/>
      <c r="G47" s="109"/>
      <c r="H47" s="93"/>
      <c r="I47" s="93"/>
      <c r="J47" s="93"/>
    </row>
    <row r="48" spans="1:10" ht="21" customHeight="1" x14ac:dyDescent="0.3">
      <c r="A48" s="109" t="s">
        <v>151</v>
      </c>
      <c r="B48" s="117" t="s">
        <v>185</v>
      </c>
      <c r="C48" s="109">
        <v>80</v>
      </c>
      <c r="D48" s="109">
        <v>1.4</v>
      </c>
      <c r="E48" s="109">
        <v>4</v>
      </c>
      <c r="F48" s="109">
        <v>3.3</v>
      </c>
      <c r="G48" s="109">
        <v>56</v>
      </c>
      <c r="H48" s="93"/>
      <c r="I48" s="93"/>
      <c r="J48" s="93"/>
    </row>
    <row r="49" spans="1:10" ht="21" customHeight="1" x14ac:dyDescent="0.3">
      <c r="A49" s="109">
        <v>289</v>
      </c>
      <c r="B49" s="117" t="s">
        <v>174</v>
      </c>
      <c r="C49" s="109">
        <v>200</v>
      </c>
      <c r="D49" s="109">
        <v>2.5</v>
      </c>
      <c r="E49" s="109">
        <v>4.9000000000000004</v>
      </c>
      <c r="F49" s="109">
        <v>7</v>
      </c>
      <c r="G49" s="109">
        <v>115</v>
      </c>
      <c r="H49" s="93"/>
      <c r="I49" s="93"/>
      <c r="J49" s="93"/>
    </row>
    <row r="50" spans="1:10" ht="21" customHeight="1" x14ac:dyDescent="0.3">
      <c r="A50" s="109">
        <v>223</v>
      </c>
      <c r="B50" s="117" t="s">
        <v>190</v>
      </c>
      <c r="C50" s="109">
        <v>100</v>
      </c>
      <c r="D50" s="109">
        <v>6.46</v>
      </c>
      <c r="E50" s="109">
        <v>7.2</v>
      </c>
      <c r="F50" s="109">
        <v>14.5</v>
      </c>
      <c r="G50" s="109">
        <v>200.8</v>
      </c>
      <c r="H50" s="93"/>
      <c r="I50" s="93"/>
      <c r="J50" s="93"/>
    </row>
    <row r="51" spans="1:10" ht="21" customHeight="1" x14ac:dyDescent="0.3">
      <c r="A51" s="109">
        <v>142</v>
      </c>
      <c r="B51" s="117" t="s">
        <v>169</v>
      </c>
      <c r="C51" s="109">
        <v>200</v>
      </c>
      <c r="D51" s="109">
        <v>5</v>
      </c>
      <c r="E51" s="112">
        <v>4.0999999999999996</v>
      </c>
      <c r="F51" s="112">
        <v>1.3</v>
      </c>
      <c r="G51" s="112">
        <v>98.6</v>
      </c>
      <c r="H51" s="93"/>
      <c r="I51" s="93"/>
      <c r="J51" s="93"/>
    </row>
    <row r="52" spans="1:10" ht="21" customHeight="1" x14ac:dyDescent="0.3">
      <c r="A52" s="109" t="s">
        <v>173</v>
      </c>
      <c r="B52" s="117" t="s">
        <v>179</v>
      </c>
      <c r="C52" s="109">
        <v>200</v>
      </c>
      <c r="D52" s="109">
        <v>3.1</v>
      </c>
      <c r="E52" s="112">
        <v>3</v>
      </c>
      <c r="F52" s="112">
        <v>14.4</v>
      </c>
      <c r="G52" s="112">
        <v>95</v>
      </c>
      <c r="H52" s="93"/>
      <c r="I52" s="93"/>
      <c r="J52" s="93"/>
    </row>
    <row r="53" spans="1:10" ht="21" customHeight="1" x14ac:dyDescent="0.3">
      <c r="A53" s="109"/>
      <c r="B53" s="117" t="s">
        <v>155</v>
      </c>
      <c r="C53" s="111">
        <v>40</v>
      </c>
      <c r="D53" s="109">
        <v>0.3</v>
      </c>
      <c r="E53" s="112">
        <v>3.1</v>
      </c>
      <c r="F53" s="112">
        <v>20.9</v>
      </c>
      <c r="G53" s="112">
        <v>100</v>
      </c>
      <c r="H53" s="93"/>
      <c r="I53" s="93"/>
      <c r="J53" s="93"/>
    </row>
    <row r="54" spans="1:10" ht="21" customHeight="1" x14ac:dyDescent="0.3">
      <c r="A54" s="109"/>
      <c r="B54" s="117" t="s">
        <v>16</v>
      </c>
      <c r="C54" s="111">
        <v>30</v>
      </c>
      <c r="D54" s="109">
        <v>0.2</v>
      </c>
      <c r="E54" s="112">
        <v>2.9</v>
      </c>
      <c r="F54" s="112">
        <v>19.600000000000001</v>
      </c>
      <c r="G54" s="112">
        <v>93.8</v>
      </c>
      <c r="H54" s="93"/>
      <c r="I54" s="93"/>
      <c r="J54" s="93"/>
    </row>
    <row r="55" spans="1:10" ht="21" customHeight="1" x14ac:dyDescent="0.3">
      <c r="A55" s="109"/>
      <c r="B55" s="117" t="s">
        <v>34</v>
      </c>
      <c r="C55" s="109"/>
      <c r="D55" s="109">
        <f>SUM(D51:D53)</f>
        <v>8.4</v>
      </c>
      <c r="E55" s="112">
        <f>SUM(E51:E53)</f>
        <v>10.199999999999999</v>
      </c>
      <c r="F55" s="112">
        <f>SUM(F51:F53)</f>
        <v>36.6</v>
      </c>
      <c r="G55" s="112">
        <v>700</v>
      </c>
      <c r="H55" s="93"/>
      <c r="I55" s="93"/>
      <c r="J55" s="93"/>
    </row>
    <row r="56" spans="1:10" ht="21" customHeight="1" x14ac:dyDescent="0.3">
      <c r="A56" s="142" t="s">
        <v>107</v>
      </c>
      <c r="B56" s="142"/>
      <c r="C56" s="108"/>
      <c r="D56" s="108"/>
      <c r="E56" s="108"/>
      <c r="F56" s="109"/>
      <c r="G56" s="109"/>
      <c r="H56" s="93"/>
      <c r="I56" s="93"/>
      <c r="J56" s="93"/>
    </row>
    <row r="57" spans="1:10" ht="21" customHeight="1" x14ac:dyDescent="0.3">
      <c r="A57" s="109" t="s">
        <v>151</v>
      </c>
      <c r="B57" s="116" t="s">
        <v>157</v>
      </c>
      <c r="C57" s="111">
        <v>50</v>
      </c>
      <c r="D57" s="112">
        <v>0.38</v>
      </c>
      <c r="E57" s="112">
        <v>0.1</v>
      </c>
      <c r="F57" s="112">
        <v>1.3</v>
      </c>
      <c r="G57" s="112">
        <v>7.1</v>
      </c>
      <c r="H57" s="93"/>
      <c r="I57" s="93"/>
      <c r="J57" s="93"/>
    </row>
    <row r="58" spans="1:10" ht="21" customHeight="1" x14ac:dyDescent="0.3">
      <c r="A58" s="109">
        <v>133</v>
      </c>
      <c r="B58" s="116" t="s">
        <v>183</v>
      </c>
      <c r="C58" s="111">
        <v>200</v>
      </c>
      <c r="D58" s="112">
        <v>2.82</v>
      </c>
      <c r="E58" s="112">
        <v>4.9000000000000004</v>
      </c>
      <c r="F58" s="112">
        <v>7</v>
      </c>
      <c r="G58" s="112">
        <v>100</v>
      </c>
      <c r="H58" s="93"/>
      <c r="I58" s="93"/>
      <c r="J58" s="93"/>
    </row>
    <row r="59" spans="1:10" ht="21" customHeight="1" x14ac:dyDescent="0.3">
      <c r="A59" s="109">
        <v>268</v>
      </c>
      <c r="B59" s="117" t="s">
        <v>208</v>
      </c>
      <c r="C59" s="109">
        <v>50</v>
      </c>
      <c r="D59" s="112">
        <v>2</v>
      </c>
      <c r="E59" s="112">
        <v>8.8000000000000007</v>
      </c>
      <c r="F59" s="112">
        <v>4.3</v>
      </c>
      <c r="G59" s="112">
        <v>107</v>
      </c>
      <c r="H59" s="93"/>
      <c r="I59" s="93"/>
      <c r="J59" s="93"/>
    </row>
    <row r="60" spans="1:10" ht="21" customHeight="1" x14ac:dyDescent="0.3">
      <c r="A60" s="109">
        <v>190</v>
      </c>
      <c r="B60" s="117" t="s">
        <v>160</v>
      </c>
      <c r="C60" s="109">
        <v>100</v>
      </c>
      <c r="D60" s="109">
        <v>2.4300000000000002</v>
      </c>
      <c r="E60" s="112">
        <v>3.6</v>
      </c>
      <c r="F60" s="112">
        <v>24.5</v>
      </c>
      <c r="G60" s="112">
        <v>140</v>
      </c>
      <c r="H60" s="93"/>
      <c r="I60" s="93"/>
      <c r="J60" s="93"/>
    </row>
    <row r="61" spans="1:10" ht="21" customHeight="1" x14ac:dyDescent="0.3">
      <c r="A61" s="109" t="s">
        <v>154</v>
      </c>
      <c r="B61" s="117" t="s">
        <v>150</v>
      </c>
      <c r="C61" s="109">
        <v>10</v>
      </c>
      <c r="D61" s="109">
        <v>0.1</v>
      </c>
      <c r="E61" s="112">
        <v>7.2</v>
      </c>
      <c r="F61" s="112">
        <v>0.1</v>
      </c>
      <c r="G61" s="112">
        <v>66.099999999999994</v>
      </c>
      <c r="H61" s="93"/>
      <c r="I61" s="93"/>
      <c r="J61" s="93"/>
    </row>
    <row r="62" spans="1:10" ht="21" customHeight="1" x14ac:dyDescent="0.3">
      <c r="A62" s="109" t="s">
        <v>175</v>
      </c>
      <c r="B62" s="117" t="s">
        <v>176</v>
      </c>
      <c r="C62" s="109">
        <v>15</v>
      </c>
      <c r="D62" s="109">
        <v>3.5</v>
      </c>
      <c r="E62" s="112">
        <v>4.4000000000000004</v>
      </c>
      <c r="F62" s="112">
        <v>0</v>
      </c>
      <c r="G62" s="112">
        <v>53.8</v>
      </c>
      <c r="H62" s="93"/>
      <c r="I62" s="93"/>
      <c r="J62" s="93"/>
    </row>
    <row r="63" spans="1:10" ht="21" customHeight="1" x14ac:dyDescent="0.3">
      <c r="A63" s="109">
        <v>352</v>
      </c>
      <c r="B63" s="117" t="s">
        <v>177</v>
      </c>
      <c r="C63" s="109">
        <v>200</v>
      </c>
      <c r="D63" s="112">
        <v>0.4</v>
      </c>
      <c r="E63" s="112">
        <v>0.1</v>
      </c>
      <c r="F63" s="112">
        <v>14.4</v>
      </c>
      <c r="G63" s="112">
        <v>59.7</v>
      </c>
      <c r="H63" s="93"/>
      <c r="I63" s="93"/>
      <c r="J63" s="93"/>
    </row>
    <row r="64" spans="1:10" ht="21" customHeight="1" x14ac:dyDescent="0.3">
      <c r="A64" s="109"/>
      <c r="B64" s="117" t="s">
        <v>155</v>
      </c>
      <c r="C64" s="111">
        <v>40</v>
      </c>
      <c r="D64" s="112">
        <v>0.3</v>
      </c>
      <c r="E64" s="112">
        <v>3.1</v>
      </c>
      <c r="F64" s="112">
        <v>20.9</v>
      </c>
      <c r="G64" s="112">
        <v>100</v>
      </c>
      <c r="H64" s="93"/>
      <c r="I64" s="93"/>
      <c r="J64" s="93"/>
    </row>
    <row r="65" spans="1:10" ht="21" customHeight="1" x14ac:dyDescent="0.3">
      <c r="A65" s="109"/>
      <c r="B65" s="117" t="s">
        <v>16</v>
      </c>
      <c r="C65" s="111">
        <v>30</v>
      </c>
      <c r="D65" s="112">
        <v>0.2</v>
      </c>
      <c r="E65" s="112">
        <v>2.9</v>
      </c>
      <c r="F65" s="112">
        <v>19.600000000000001</v>
      </c>
      <c r="G65" s="112">
        <v>93.8</v>
      </c>
      <c r="H65" s="93"/>
      <c r="I65" s="93"/>
      <c r="J65" s="93"/>
    </row>
    <row r="66" spans="1:10" ht="21" customHeight="1" x14ac:dyDescent="0.3">
      <c r="A66" s="109"/>
      <c r="B66" s="109" t="s">
        <v>34</v>
      </c>
      <c r="C66" s="109"/>
      <c r="D66" s="112">
        <f>SUM(D57:D65)</f>
        <v>12.129999999999999</v>
      </c>
      <c r="E66" s="112">
        <f>SUM(E57:E65)</f>
        <v>35.1</v>
      </c>
      <c r="F66" s="112">
        <f>SUM(F57:F65)</f>
        <v>92.1</v>
      </c>
      <c r="G66" s="112">
        <f>SUM(G57:G65)</f>
        <v>727.5</v>
      </c>
      <c r="H66" s="93"/>
      <c r="I66" s="93"/>
      <c r="J66" s="93"/>
    </row>
    <row r="67" spans="1:10" ht="32.25" customHeight="1" x14ac:dyDescent="0.3">
      <c r="A67" s="139" t="s">
        <v>145</v>
      </c>
      <c r="B67" s="140"/>
      <c r="C67" s="140"/>
      <c r="D67" s="140"/>
      <c r="E67" s="140"/>
      <c r="F67" s="140"/>
      <c r="G67" s="141"/>
      <c r="H67" s="93"/>
      <c r="I67" s="93"/>
      <c r="J67" s="93"/>
    </row>
    <row r="68" spans="1:10" ht="21" customHeight="1" x14ac:dyDescent="0.3">
      <c r="A68" s="105"/>
      <c r="B68" s="106" t="s">
        <v>103</v>
      </c>
      <c r="C68" s="107"/>
      <c r="D68" s="107"/>
      <c r="E68" s="108"/>
      <c r="F68" s="109"/>
      <c r="G68" s="109"/>
      <c r="H68" s="93"/>
      <c r="I68" s="93"/>
      <c r="J68" s="93"/>
    </row>
    <row r="69" spans="1:10" ht="21" customHeight="1" x14ac:dyDescent="0.3">
      <c r="A69" s="109" t="s">
        <v>151</v>
      </c>
      <c r="B69" s="116" t="s">
        <v>193</v>
      </c>
      <c r="C69" s="111">
        <v>30</v>
      </c>
      <c r="D69" s="112">
        <v>0.23</v>
      </c>
      <c r="E69" s="112">
        <v>0.1</v>
      </c>
      <c r="F69" s="112">
        <v>0.8</v>
      </c>
      <c r="G69" s="112">
        <v>4.3</v>
      </c>
      <c r="H69" s="93"/>
      <c r="I69" s="93"/>
      <c r="J69" s="93"/>
    </row>
    <row r="70" spans="1:10" ht="21" customHeight="1" x14ac:dyDescent="0.3">
      <c r="A70" s="109" t="s">
        <v>195</v>
      </c>
      <c r="B70" s="117" t="s">
        <v>194</v>
      </c>
      <c r="C70" s="109">
        <v>200</v>
      </c>
      <c r="D70" s="109">
        <v>1.2</v>
      </c>
      <c r="E70" s="112">
        <v>1.7</v>
      </c>
      <c r="F70" s="112">
        <v>9.6</v>
      </c>
      <c r="G70" s="112">
        <v>58.4</v>
      </c>
      <c r="H70" s="93"/>
      <c r="I70" s="93"/>
      <c r="J70" s="93"/>
    </row>
    <row r="71" spans="1:10" ht="21" customHeight="1" x14ac:dyDescent="0.3">
      <c r="A71" s="109">
        <v>268</v>
      </c>
      <c r="B71" s="117" t="s">
        <v>206</v>
      </c>
      <c r="C71" s="109">
        <v>50</v>
      </c>
      <c r="D71" s="112">
        <v>2</v>
      </c>
      <c r="E71" s="112">
        <v>8.6999999999999993</v>
      </c>
      <c r="F71" s="112">
        <v>4.3</v>
      </c>
      <c r="G71" s="112">
        <v>107</v>
      </c>
      <c r="H71" s="93"/>
      <c r="I71" s="93"/>
      <c r="J71" s="93"/>
    </row>
    <row r="72" spans="1:10" ht="21" customHeight="1" x14ac:dyDescent="0.3">
      <c r="A72" s="109">
        <v>190</v>
      </c>
      <c r="B72" s="117" t="s">
        <v>153</v>
      </c>
      <c r="C72" s="109">
        <v>100</v>
      </c>
      <c r="D72" s="109">
        <v>2.4300000000000002</v>
      </c>
      <c r="E72" s="112">
        <v>3.6</v>
      </c>
      <c r="F72" s="112">
        <v>24.5</v>
      </c>
      <c r="G72" s="112">
        <v>140</v>
      </c>
      <c r="H72" s="93"/>
      <c r="I72" s="93"/>
      <c r="J72" s="93"/>
    </row>
    <row r="73" spans="1:10" ht="21" customHeight="1" x14ac:dyDescent="0.3">
      <c r="A73" s="109" t="s">
        <v>154</v>
      </c>
      <c r="B73" s="117" t="s">
        <v>150</v>
      </c>
      <c r="C73" s="109">
        <v>10</v>
      </c>
      <c r="D73" s="109">
        <v>0.1</v>
      </c>
      <c r="E73" s="112">
        <v>7.2</v>
      </c>
      <c r="F73" s="112">
        <v>0.1</v>
      </c>
      <c r="G73" s="112">
        <v>66.099999999999994</v>
      </c>
      <c r="H73" s="93"/>
      <c r="I73" s="93"/>
      <c r="J73" s="93"/>
    </row>
    <row r="74" spans="1:10" ht="21" customHeight="1" x14ac:dyDescent="0.3">
      <c r="A74" s="109" t="s">
        <v>173</v>
      </c>
      <c r="B74" s="117" t="s">
        <v>162</v>
      </c>
      <c r="C74" s="109">
        <v>200</v>
      </c>
      <c r="D74" s="109">
        <v>0.5</v>
      </c>
      <c r="E74" s="112">
        <v>0</v>
      </c>
      <c r="F74" s="112">
        <v>19.8</v>
      </c>
      <c r="G74" s="112">
        <v>81</v>
      </c>
      <c r="H74" s="93"/>
      <c r="I74" s="93"/>
      <c r="J74" s="93"/>
    </row>
    <row r="75" spans="1:10" ht="21" customHeight="1" x14ac:dyDescent="0.3">
      <c r="A75" s="109"/>
      <c r="B75" s="117" t="s">
        <v>155</v>
      </c>
      <c r="C75" s="109">
        <v>40</v>
      </c>
      <c r="D75" s="109">
        <v>0.3</v>
      </c>
      <c r="E75" s="112">
        <v>3.1</v>
      </c>
      <c r="F75" s="112">
        <v>20.9</v>
      </c>
      <c r="G75" s="112">
        <v>100</v>
      </c>
      <c r="H75" s="93"/>
      <c r="I75" s="93"/>
      <c r="J75" s="93"/>
    </row>
    <row r="76" spans="1:10" ht="21" customHeight="1" x14ac:dyDescent="0.3">
      <c r="A76" s="109"/>
      <c r="B76" s="117" t="s">
        <v>16</v>
      </c>
      <c r="C76" s="109">
        <v>30</v>
      </c>
      <c r="D76" s="109">
        <v>0.2</v>
      </c>
      <c r="E76" s="112">
        <v>2.9</v>
      </c>
      <c r="F76" s="112">
        <v>19.600000000000001</v>
      </c>
      <c r="G76" s="112">
        <v>93.8</v>
      </c>
      <c r="H76" s="93"/>
      <c r="I76" s="93"/>
      <c r="J76" s="93"/>
    </row>
    <row r="77" spans="1:10" ht="21" customHeight="1" x14ac:dyDescent="0.3">
      <c r="A77" s="109">
        <v>338</v>
      </c>
      <c r="B77" s="117" t="s">
        <v>156</v>
      </c>
      <c r="C77" s="109">
        <v>100</v>
      </c>
      <c r="D77" s="109">
        <v>1.5</v>
      </c>
      <c r="E77" s="112">
        <v>0</v>
      </c>
      <c r="F77" s="112">
        <v>35</v>
      </c>
      <c r="G77" s="112">
        <v>151.5</v>
      </c>
      <c r="H77" s="93"/>
      <c r="I77" s="93"/>
      <c r="J77" s="93"/>
    </row>
    <row r="78" spans="1:10" ht="21" customHeight="1" x14ac:dyDescent="0.3">
      <c r="A78" s="109"/>
      <c r="B78" s="117" t="s">
        <v>34</v>
      </c>
      <c r="C78" s="109"/>
      <c r="D78" s="112">
        <f>SUM(D69:D77)</f>
        <v>8.4599999999999991</v>
      </c>
      <c r="E78" s="112">
        <f>SUM(E69:E77)</f>
        <v>27.3</v>
      </c>
      <c r="F78" s="112">
        <f>SUM(F69:F77)</f>
        <v>134.6</v>
      </c>
      <c r="G78" s="112">
        <f>SUM(G69:G77)</f>
        <v>802.09999999999991</v>
      </c>
      <c r="H78" s="93"/>
      <c r="I78" s="93"/>
      <c r="J78" s="93"/>
    </row>
    <row r="79" spans="1:10" ht="30.75" customHeight="1" x14ac:dyDescent="0.3">
      <c r="A79" s="143" t="s">
        <v>104</v>
      </c>
      <c r="B79" s="144"/>
      <c r="C79" s="109"/>
      <c r="D79" s="112"/>
      <c r="E79" s="112"/>
      <c r="F79" s="112"/>
      <c r="G79" s="112"/>
      <c r="H79" s="93"/>
      <c r="I79" s="93"/>
      <c r="J79" s="93"/>
    </row>
    <row r="80" spans="1:10" ht="28.5" customHeight="1" x14ac:dyDescent="0.3">
      <c r="A80" s="119" t="s">
        <v>151</v>
      </c>
      <c r="B80" s="117" t="s">
        <v>185</v>
      </c>
      <c r="C80" s="109">
        <v>50</v>
      </c>
      <c r="D80" s="109">
        <v>0.38</v>
      </c>
      <c r="E80" s="109">
        <v>0.1</v>
      </c>
      <c r="F80" s="109">
        <v>1.3</v>
      </c>
      <c r="G80" s="109">
        <v>7.1</v>
      </c>
      <c r="H80" s="93"/>
      <c r="I80" s="93"/>
      <c r="J80" s="93"/>
    </row>
    <row r="81" spans="1:10" ht="21" customHeight="1" x14ac:dyDescent="0.3">
      <c r="A81" s="109">
        <v>82</v>
      </c>
      <c r="B81" s="117" t="s">
        <v>158</v>
      </c>
      <c r="C81" s="109">
        <v>200</v>
      </c>
      <c r="D81" s="109">
        <v>2.6</v>
      </c>
      <c r="E81" s="112">
        <v>5</v>
      </c>
      <c r="F81" s="112">
        <v>18.2</v>
      </c>
      <c r="G81" s="112">
        <v>133</v>
      </c>
      <c r="H81" s="93"/>
      <c r="I81" s="93"/>
      <c r="J81" s="93"/>
    </row>
    <row r="82" spans="1:10" ht="21" customHeight="1" x14ac:dyDescent="0.3">
      <c r="A82" s="109" t="s">
        <v>196</v>
      </c>
      <c r="B82" s="117" t="s">
        <v>197</v>
      </c>
      <c r="C82" s="109">
        <v>50</v>
      </c>
      <c r="D82" s="112">
        <v>7.1</v>
      </c>
      <c r="E82" s="112">
        <v>1.3</v>
      </c>
      <c r="F82" s="112">
        <v>4.3</v>
      </c>
      <c r="G82" s="112">
        <v>57.1</v>
      </c>
      <c r="H82" s="93"/>
      <c r="I82" s="93"/>
      <c r="J82" s="93"/>
    </row>
    <row r="83" spans="1:10" ht="21" customHeight="1" x14ac:dyDescent="0.3">
      <c r="A83" s="109">
        <v>190</v>
      </c>
      <c r="B83" s="117" t="s">
        <v>160</v>
      </c>
      <c r="C83" s="109">
        <v>100</v>
      </c>
      <c r="D83" s="112">
        <v>5.5</v>
      </c>
      <c r="E83" s="112">
        <v>4.2</v>
      </c>
      <c r="F83" s="112">
        <v>24</v>
      </c>
      <c r="G83" s="112">
        <v>155.80000000000001</v>
      </c>
      <c r="H83" s="93"/>
      <c r="I83" s="93"/>
      <c r="J83" s="93"/>
    </row>
    <row r="84" spans="1:10" ht="30" customHeight="1" x14ac:dyDescent="0.3">
      <c r="A84" s="109" t="s">
        <v>154</v>
      </c>
      <c r="B84" s="117" t="s">
        <v>150</v>
      </c>
      <c r="C84" s="109">
        <v>10</v>
      </c>
      <c r="D84" s="109">
        <v>0.1</v>
      </c>
      <c r="E84" s="112">
        <v>7.2</v>
      </c>
      <c r="F84" s="112">
        <v>0.1</v>
      </c>
      <c r="G84" s="112">
        <v>66.099999999999994</v>
      </c>
      <c r="H84" s="93"/>
      <c r="I84" s="93"/>
      <c r="J84" s="93"/>
    </row>
    <row r="85" spans="1:10" ht="21" customHeight="1" x14ac:dyDescent="0.3">
      <c r="A85" s="109">
        <v>386</v>
      </c>
      <c r="B85" s="117" t="s">
        <v>163</v>
      </c>
      <c r="C85" s="109">
        <v>200</v>
      </c>
      <c r="D85" s="109">
        <v>3.4</v>
      </c>
      <c r="E85" s="112">
        <v>5</v>
      </c>
      <c r="F85" s="112">
        <v>8</v>
      </c>
      <c r="G85" s="112">
        <v>104</v>
      </c>
      <c r="H85" s="93"/>
      <c r="I85" s="93"/>
      <c r="J85" s="93"/>
    </row>
    <row r="86" spans="1:10" ht="21" customHeight="1" x14ac:dyDescent="0.3">
      <c r="A86" s="109"/>
      <c r="B86" s="117" t="s">
        <v>155</v>
      </c>
      <c r="C86" s="111">
        <v>40</v>
      </c>
      <c r="D86" s="109">
        <v>0.3</v>
      </c>
      <c r="E86" s="112">
        <v>3.1</v>
      </c>
      <c r="F86" s="112">
        <v>20.9</v>
      </c>
      <c r="G86" s="112">
        <v>100</v>
      </c>
      <c r="H86" s="93"/>
      <c r="I86" s="93"/>
      <c r="J86" s="93"/>
    </row>
    <row r="87" spans="1:10" ht="21" customHeight="1" x14ac:dyDescent="0.3">
      <c r="A87" s="109"/>
      <c r="B87" s="117" t="s">
        <v>16</v>
      </c>
      <c r="C87" s="111">
        <v>30</v>
      </c>
      <c r="D87" s="109">
        <v>0.3</v>
      </c>
      <c r="E87" s="112">
        <v>2.9</v>
      </c>
      <c r="F87" s="112">
        <v>19.600000000000001</v>
      </c>
      <c r="G87" s="112">
        <v>93.8</v>
      </c>
      <c r="H87" s="93"/>
      <c r="I87" s="93"/>
      <c r="J87" s="93"/>
    </row>
    <row r="88" spans="1:10" ht="21" customHeight="1" x14ac:dyDescent="0.3">
      <c r="A88" s="109">
        <v>338</v>
      </c>
      <c r="B88" s="117" t="s">
        <v>184</v>
      </c>
      <c r="C88" s="111">
        <v>100</v>
      </c>
      <c r="D88" s="109">
        <v>1.5</v>
      </c>
      <c r="E88" s="112">
        <v>0</v>
      </c>
      <c r="F88" s="112">
        <v>35</v>
      </c>
      <c r="G88" s="112">
        <v>151.5</v>
      </c>
      <c r="H88" s="93"/>
      <c r="I88" s="93"/>
      <c r="J88" s="93"/>
    </row>
    <row r="89" spans="1:10" ht="21" customHeight="1" x14ac:dyDescent="0.3">
      <c r="A89" s="109"/>
      <c r="B89" s="117" t="s">
        <v>34</v>
      </c>
      <c r="C89" s="109"/>
      <c r="D89" s="109">
        <f>SUM(D81:D86)</f>
        <v>19</v>
      </c>
      <c r="E89" s="112">
        <f>SUM(E81:E86)</f>
        <v>25.8</v>
      </c>
      <c r="F89" s="112">
        <f>SUM(F81:F86)</f>
        <v>75.5</v>
      </c>
      <c r="G89" s="112">
        <v>868.4</v>
      </c>
      <c r="H89" s="93"/>
      <c r="I89" s="93"/>
      <c r="J89" s="93"/>
    </row>
    <row r="90" spans="1:10" ht="30" customHeight="1" x14ac:dyDescent="0.3">
      <c r="A90" s="109"/>
      <c r="B90" s="109" t="s">
        <v>105</v>
      </c>
      <c r="C90" s="109"/>
      <c r="D90" s="109"/>
      <c r="E90" s="112"/>
      <c r="F90" s="112"/>
      <c r="G90" s="112"/>
      <c r="H90" s="93"/>
      <c r="I90" s="93"/>
      <c r="J90" s="93"/>
    </row>
    <row r="91" spans="1:10" ht="21" customHeight="1" x14ac:dyDescent="0.3">
      <c r="A91" s="109" t="s">
        <v>164</v>
      </c>
      <c r="B91" s="117" t="s">
        <v>165</v>
      </c>
      <c r="C91" s="109">
        <v>50</v>
      </c>
      <c r="D91" s="109">
        <v>0.38</v>
      </c>
      <c r="E91" s="112">
        <v>0.1</v>
      </c>
      <c r="F91" s="112">
        <v>1.3</v>
      </c>
      <c r="G91" s="112">
        <v>7.1</v>
      </c>
      <c r="H91" s="93"/>
      <c r="I91" s="93"/>
      <c r="J91" s="93"/>
    </row>
    <row r="92" spans="1:10" ht="21" customHeight="1" x14ac:dyDescent="0.3">
      <c r="A92" s="109" t="s">
        <v>199</v>
      </c>
      <c r="B92" s="117" t="s">
        <v>198</v>
      </c>
      <c r="C92" s="109">
        <v>200</v>
      </c>
      <c r="D92" s="109">
        <v>3.1</v>
      </c>
      <c r="E92" s="112">
        <v>4.2</v>
      </c>
      <c r="F92" s="112">
        <v>10.1</v>
      </c>
      <c r="G92" s="112">
        <v>75</v>
      </c>
      <c r="H92" s="93"/>
      <c r="I92" s="93"/>
      <c r="J92" s="93"/>
    </row>
    <row r="93" spans="1:10" ht="21" customHeight="1" x14ac:dyDescent="0.3">
      <c r="A93" s="109">
        <v>268</v>
      </c>
      <c r="B93" s="117" t="s">
        <v>166</v>
      </c>
      <c r="C93" s="109">
        <v>50</v>
      </c>
      <c r="D93" s="112">
        <v>8.8000000000000007</v>
      </c>
      <c r="E93" s="112">
        <v>5.8</v>
      </c>
      <c r="F93" s="112">
        <v>7.9</v>
      </c>
      <c r="G93" s="112">
        <v>117.1</v>
      </c>
      <c r="H93" s="93"/>
      <c r="I93" s="93"/>
      <c r="J93" s="93"/>
    </row>
    <row r="94" spans="1:10" ht="21" customHeight="1" x14ac:dyDescent="0.3">
      <c r="A94" s="109">
        <v>128</v>
      </c>
      <c r="B94" s="117" t="s">
        <v>11</v>
      </c>
      <c r="C94" s="109">
        <v>100</v>
      </c>
      <c r="D94" s="112">
        <v>2.13</v>
      </c>
      <c r="E94" s="112">
        <v>3.5</v>
      </c>
      <c r="F94" s="112">
        <v>13.2</v>
      </c>
      <c r="G94" s="112">
        <v>92.9</v>
      </c>
      <c r="H94" s="93"/>
      <c r="I94" s="93"/>
      <c r="J94" s="93"/>
    </row>
    <row r="95" spans="1:10" ht="21" customHeight="1" x14ac:dyDescent="0.3">
      <c r="A95" s="109" t="s">
        <v>154</v>
      </c>
      <c r="B95" s="117" t="s">
        <v>150</v>
      </c>
      <c r="C95" s="109">
        <v>10</v>
      </c>
      <c r="D95" s="112">
        <v>0.1</v>
      </c>
      <c r="E95" s="112">
        <v>7.2</v>
      </c>
      <c r="F95" s="112">
        <v>0.1</v>
      </c>
      <c r="G95" s="112">
        <v>66.099999999999994</v>
      </c>
      <c r="H95" s="93"/>
      <c r="I95" s="93"/>
      <c r="J95" s="93"/>
    </row>
    <row r="96" spans="1:10" ht="21" customHeight="1" x14ac:dyDescent="0.3">
      <c r="A96" s="109">
        <v>389</v>
      </c>
      <c r="B96" s="117" t="s">
        <v>167</v>
      </c>
      <c r="C96" s="109">
        <v>200</v>
      </c>
      <c r="D96" s="109">
        <v>1</v>
      </c>
      <c r="E96" s="112">
        <v>0</v>
      </c>
      <c r="F96" s="112">
        <v>20.2</v>
      </c>
      <c r="G96" s="112">
        <v>84.8</v>
      </c>
      <c r="H96" s="93"/>
      <c r="I96" s="93"/>
      <c r="J96" s="93"/>
    </row>
    <row r="97" spans="1:10" ht="21" customHeight="1" x14ac:dyDescent="0.3">
      <c r="A97" s="109" t="s">
        <v>188</v>
      </c>
      <c r="B97" s="117" t="s">
        <v>10</v>
      </c>
      <c r="C97" s="109">
        <v>1</v>
      </c>
      <c r="D97" s="109">
        <v>1.2</v>
      </c>
      <c r="E97" s="112">
        <v>2</v>
      </c>
      <c r="F97" s="112">
        <v>0.4</v>
      </c>
      <c r="G97" s="112">
        <v>15</v>
      </c>
      <c r="H97" s="93"/>
      <c r="I97" s="93"/>
      <c r="J97" s="93"/>
    </row>
    <row r="98" spans="1:10" ht="21" customHeight="1" x14ac:dyDescent="0.3">
      <c r="A98" s="109">
        <v>386</v>
      </c>
      <c r="B98" s="117" t="s">
        <v>168</v>
      </c>
      <c r="C98" s="109">
        <v>25</v>
      </c>
      <c r="D98" s="109">
        <v>3.4</v>
      </c>
      <c r="E98" s="112">
        <v>3.8</v>
      </c>
      <c r="F98" s="112">
        <v>35.799999999999997</v>
      </c>
      <c r="G98" s="112">
        <v>110</v>
      </c>
      <c r="H98" s="93"/>
      <c r="I98" s="93"/>
      <c r="J98" s="93"/>
    </row>
    <row r="99" spans="1:10" ht="21" customHeight="1" x14ac:dyDescent="0.3">
      <c r="A99" s="109"/>
      <c r="B99" s="117" t="s">
        <v>155</v>
      </c>
      <c r="C99" s="111">
        <v>40</v>
      </c>
      <c r="D99" s="109">
        <v>0.3</v>
      </c>
      <c r="E99" s="112">
        <v>3.1</v>
      </c>
      <c r="F99" s="112">
        <v>20.9</v>
      </c>
      <c r="G99" s="112">
        <v>100</v>
      </c>
      <c r="H99" s="93"/>
      <c r="I99" s="93"/>
      <c r="J99" s="93"/>
    </row>
    <row r="100" spans="1:10" ht="21" customHeight="1" x14ac:dyDescent="0.3">
      <c r="A100" s="109"/>
      <c r="B100" s="117" t="s">
        <v>16</v>
      </c>
      <c r="C100" s="111">
        <v>30</v>
      </c>
      <c r="D100" s="109">
        <v>0.2</v>
      </c>
      <c r="E100" s="112">
        <v>2.9</v>
      </c>
      <c r="F100" s="112">
        <v>19.600000000000001</v>
      </c>
      <c r="G100" s="112">
        <v>93.8</v>
      </c>
      <c r="H100" s="93"/>
      <c r="I100" s="93"/>
      <c r="J100" s="93"/>
    </row>
    <row r="101" spans="1:10" ht="21" customHeight="1" x14ac:dyDescent="0.3">
      <c r="A101" s="109"/>
      <c r="B101" s="109" t="s">
        <v>34</v>
      </c>
      <c r="C101" s="109"/>
      <c r="D101" s="112">
        <f>SUM(D91:D100)</f>
        <v>20.61</v>
      </c>
      <c r="E101" s="112">
        <f>SUM(E91:E100)</f>
        <v>32.6</v>
      </c>
      <c r="F101" s="112">
        <f>SUM(F91:F100)</f>
        <v>129.5</v>
      </c>
      <c r="G101" s="112">
        <f>SUM(G91:G100)</f>
        <v>761.8</v>
      </c>
      <c r="H101" s="93"/>
      <c r="I101" s="93"/>
      <c r="J101" s="93"/>
    </row>
    <row r="102" spans="1:10" ht="21" customHeight="1" x14ac:dyDescent="0.3">
      <c r="A102" s="143" t="s">
        <v>106</v>
      </c>
      <c r="B102" s="144"/>
      <c r="C102" s="114"/>
      <c r="D102" s="115"/>
      <c r="E102" s="115"/>
      <c r="F102" s="112"/>
      <c r="G102" s="112"/>
      <c r="H102" s="93"/>
      <c r="I102" s="93"/>
      <c r="J102" s="93"/>
    </row>
    <row r="103" spans="1:10" ht="21" customHeight="1" x14ac:dyDescent="0.3">
      <c r="A103" s="109" t="s">
        <v>151</v>
      </c>
      <c r="B103" s="117" t="s">
        <v>157</v>
      </c>
      <c r="C103" s="109">
        <v>80</v>
      </c>
      <c r="D103" s="109">
        <v>1.4</v>
      </c>
      <c r="E103" s="109">
        <v>4</v>
      </c>
      <c r="F103" s="109">
        <v>3.3</v>
      </c>
      <c r="G103" s="109">
        <v>56</v>
      </c>
      <c r="H103" s="93"/>
      <c r="I103" s="93"/>
      <c r="J103" s="93"/>
    </row>
    <row r="104" spans="1:10" ht="21" customHeight="1" x14ac:dyDescent="0.3">
      <c r="A104" s="109">
        <v>289</v>
      </c>
      <c r="B104" s="117" t="s">
        <v>174</v>
      </c>
      <c r="C104" s="109">
        <v>150</v>
      </c>
      <c r="D104" s="109">
        <v>2</v>
      </c>
      <c r="E104" s="109">
        <v>3.6</v>
      </c>
      <c r="F104" s="109">
        <v>13.8</v>
      </c>
      <c r="G104" s="109">
        <v>115</v>
      </c>
      <c r="H104" s="93"/>
      <c r="I104" s="93"/>
      <c r="J104" s="93"/>
    </row>
    <row r="105" spans="1:10" ht="21" customHeight="1" x14ac:dyDescent="0.3">
      <c r="A105" s="109" t="s">
        <v>170</v>
      </c>
      <c r="B105" s="117" t="s">
        <v>200</v>
      </c>
      <c r="C105" s="109">
        <v>150</v>
      </c>
      <c r="D105" s="109">
        <v>4.3</v>
      </c>
      <c r="E105" s="112">
        <v>3.6</v>
      </c>
      <c r="F105" s="112">
        <v>1.1000000000000001</v>
      </c>
      <c r="G105" s="112">
        <v>97.4</v>
      </c>
      <c r="H105" s="93"/>
      <c r="I105" s="93"/>
      <c r="J105" s="93"/>
    </row>
    <row r="106" spans="1:10" ht="21" customHeight="1" x14ac:dyDescent="0.3">
      <c r="A106" s="113" t="s">
        <v>172</v>
      </c>
      <c r="B106" s="118" t="s">
        <v>171</v>
      </c>
      <c r="C106" s="109">
        <v>100</v>
      </c>
      <c r="D106" s="112">
        <v>15.3</v>
      </c>
      <c r="E106" s="112">
        <v>7.2</v>
      </c>
      <c r="F106" s="112">
        <v>10.3</v>
      </c>
      <c r="G106" s="112">
        <v>166.9</v>
      </c>
      <c r="H106" s="93"/>
      <c r="I106" s="93"/>
      <c r="J106" s="93"/>
    </row>
    <row r="107" spans="1:10" ht="21" customHeight="1" x14ac:dyDescent="0.3">
      <c r="A107" s="109">
        <v>379</v>
      </c>
      <c r="B107" s="117" t="s">
        <v>201</v>
      </c>
      <c r="C107" s="109">
        <v>200</v>
      </c>
      <c r="D107" s="109">
        <v>3.8</v>
      </c>
      <c r="E107" s="112">
        <v>2.9</v>
      </c>
      <c r="F107" s="112">
        <v>11.3</v>
      </c>
      <c r="G107" s="112">
        <v>86</v>
      </c>
      <c r="H107" s="93"/>
      <c r="I107" s="93"/>
      <c r="J107" s="93"/>
    </row>
    <row r="108" spans="1:10" ht="21" customHeight="1" x14ac:dyDescent="0.3">
      <c r="A108" s="109"/>
      <c r="B108" s="117" t="s">
        <v>155</v>
      </c>
      <c r="C108" s="111">
        <v>40</v>
      </c>
      <c r="D108" s="109">
        <v>0.3</v>
      </c>
      <c r="E108" s="112">
        <v>3.1</v>
      </c>
      <c r="F108" s="112">
        <v>20.9</v>
      </c>
      <c r="G108" s="112">
        <v>100</v>
      </c>
      <c r="H108" s="93"/>
      <c r="I108" s="93"/>
      <c r="J108" s="93"/>
    </row>
    <row r="109" spans="1:10" ht="21" customHeight="1" x14ac:dyDescent="0.3">
      <c r="A109" s="109"/>
      <c r="B109" s="117" t="s">
        <v>16</v>
      </c>
      <c r="C109" s="111">
        <v>30</v>
      </c>
      <c r="D109" s="109">
        <v>0.2</v>
      </c>
      <c r="E109" s="112">
        <v>2.9</v>
      </c>
      <c r="F109" s="112">
        <v>19.600000000000001</v>
      </c>
      <c r="G109" s="112">
        <v>93.8</v>
      </c>
      <c r="H109" s="93"/>
      <c r="I109" s="93"/>
      <c r="J109" s="93"/>
    </row>
    <row r="110" spans="1:10" ht="21" customHeight="1" x14ac:dyDescent="0.3">
      <c r="A110" s="109"/>
      <c r="B110" s="117" t="s">
        <v>34</v>
      </c>
      <c r="C110" s="109"/>
      <c r="D110" s="109">
        <f>SUM(D105:D108)</f>
        <v>23.700000000000003</v>
      </c>
      <c r="E110" s="112">
        <f>SUM(E105:E108)</f>
        <v>16.8</v>
      </c>
      <c r="F110" s="112">
        <f>SUM(F105:F108)</f>
        <v>43.6</v>
      </c>
      <c r="G110" s="112">
        <f>SUM(G103:G109)</f>
        <v>715.09999999999991</v>
      </c>
      <c r="H110" s="93"/>
      <c r="I110" s="93"/>
      <c r="J110" s="93"/>
    </row>
    <row r="111" spans="1:10" ht="18.75" x14ac:dyDescent="0.3">
      <c r="A111" s="145" t="s">
        <v>107</v>
      </c>
      <c r="B111" s="146"/>
      <c r="C111" s="110"/>
      <c r="D111" s="112"/>
      <c r="E111" s="112"/>
      <c r="F111" s="112"/>
      <c r="G111" s="112"/>
      <c r="H111" s="93"/>
      <c r="I111" s="93"/>
      <c r="J111" s="93"/>
    </row>
    <row r="112" spans="1:10" ht="18.75" x14ac:dyDescent="0.3">
      <c r="A112" s="109" t="s">
        <v>164</v>
      </c>
      <c r="B112" s="116" t="s">
        <v>189</v>
      </c>
      <c r="C112" s="111">
        <v>50</v>
      </c>
      <c r="D112" s="112">
        <v>0.38</v>
      </c>
      <c r="E112" s="112">
        <v>0.1</v>
      </c>
      <c r="F112" s="112">
        <v>1.3</v>
      </c>
      <c r="G112" s="112">
        <v>7.1</v>
      </c>
      <c r="H112" s="93"/>
      <c r="I112" s="93"/>
      <c r="J112" s="93"/>
    </row>
    <row r="113" spans="1:10" ht="18.75" x14ac:dyDescent="0.3">
      <c r="A113" s="109">
        <v>202</v>
      </c>
      <c r="B113" s="116" t="s">
        <v>178</v>
      </c>
      <c r="C113" s="111">
        <v>200</v>
      </c>
      <c r="D113" s="112">
        <v>5.9</v>
      </c>
      <c r="E113" s="112">
        <v>4.7</v>
      </c>
      <c r="F113" s="112">
        <v>20.7</v>
      </c>
      <c r="G113" s="112">
        <v>150</v>
      </c>
      <c r="H113" s="93"/>
      <c r="I113" s="93"/>
      <c r="J113" s="93"/>
    </row>
    <row r="114" spans="1:10" ht="18.75" x14ac:dyDescent="0.3">
      <c r="A114" s="109" t="s">
        <v>202</v>
      </c>
      <c r="B114" s="117" t="s">
        <v>209</v>
      </c>
      <c r="C114" s="109">
        <v>150</v>
      </c>
      <c r="D114" s="112">
        <v>4</v>
      </c>
      <c r="E114" s="112">
        <v>11</v>
      </c>
      <c r="F114" s="112">
        <v>29</v>
      </c>
      <c r="G114" s="112">
        <v>261.2</v>
      </c>
      <c r="H114" s="93"/>
      <c r="I114" s="93"/>
      <c r="J114" s="93"/>
    </row>
    <row r="115" spans="1:10" ht="18.75" x14ac:dyDescent="0.3">
      <c r="A115" s="109" t="s">
        <v>154</v>
      </c>
      <c r="B115" s="117" t="s">
        <v>150</v>
      </c>
      <c r="C115" s="109">
        <v>10</v>
      </c>
      <c r="D115" s="109">
        <v>0.1</v>
      </c>
      <c r="E115" s="112">
        <v>7.2</v>
      </c>
      <c r="F115" s="112">
        <v>0.1</v>
      </c>
      <c r="G115" s="112">
        <v>66.099999999999994</v>
      </c>
      <c r="H115" s="93"/>
      <c r="I115" s="93"/>
      <c r="J115" s="93"/>
    </row>
    <row r="116" spans="1:10" ht="18.75" x14ac:dyDescent="0.3">
      <c r="A116" s="109" t="s">
        <v>175</v>
      </c>
      <c r="B116" s="117" t="s">
        <v>176</v>
      </c>
      <c r="C116" s="109">
        <v>15</v>
      </c>
      <c r="D116" s="109">
        <v>3.5</v>
      </c>
      <c r="E116" s="112">
        <v>4.4000000000000004</v>
      </c>
      <c r="F116" s="112">
        <v>0</v>
      </c>
      <c r="G116" s="112">
        <v>53.8</v>
      </c>
      <c r="H116" s="93"/>
      <c r="I116" s="93"/>
      <c r="J116" s="93"/>
    </row>
    <row r="117" spans="1:10" ht="18.75" x14ac:dyDescent="0.3">
      <c r="A117" s="109">
        <v>382</v>
      </c>
      <c r="B117" s="117" t="s">
        <v>177</v>
      </c>
      <c r="C117" s="109">
        <v>200</v>
      </c>
      <c r="D117" s="112">
        <v>0.4</v>
      </c>
      <c r="E117" s="112">
        <v>0.1</v>
      </c>
      <c r="F117" s="112">
        <v>14.4</v>
      </c>
      <c r="G117" s="112">
        <v>59.7</v>
      </c>
      <c r="H117" s="93"/>
      <c r="I117" s="93"/>
      <c r="J117" s="93"/>
    </row>
    <row r="118" spans="1:10" ht="18.75" x14ac:dyDescent="0.3">
      <c r="A118" s="109"/>
      <c r="B118" s="117" t="s">
        <v>155</v>
      </c>
      <c r="C118" s="111">
        <v>40</v>
      </c>
      <c r="D118" s="112">
        <v>0.3</v>
      </c>
      <c r="E118" s="112">
        <v>3.1</v>
      </c>
      <c r="F118" s="112">
        <v>20.9</v>
      </c>
      <c r="G118" s="112">
        <v>100</v>
      </c>
      <c r="H118" s="93"/>
      <c r="I118" s="93"/>
      <c r="J118" s="93"/>
    </row>
    <row r="119" spans="1:10" ht="18.75" x14ac:dyDescent="0.3">
      <c r="A119" s="109"/>
      <c r="B119" s="117" t="s">
        <v>16</v>
      </c>
      <c r="C119" s="111">
        <v>30</v>
      </c>
      <c r="D119" s="112">
        <v>0.2</v>
      </c>
      <c r="E119" s="112">
        <v>2.9</v>
      </c>
      <c r="F119" s="112">
        <v>19.600000000000001</v>
      </c>
      <c r="G119" s="112">
        <v>93.8</v>
      </c>
      <c r="H119" s="93"/>
      <c r="I119" s="93"/>
      <c r="J119" s="93"/>
    </row>
    <row r="120" spans="1:10" ht="18.75" x14ac:dyDescent="0.3">
      <c r="A120" s="109"/>
      <c r="B120" s="109" t="s">
        <v>34</v>
      </c>
      <c r="C120" s="109"/>
      <c r="D120" s="112">
        <f>SUM(D112:D119)</f>
        <v>14.780000000000001</v>
      </c>
      <c r="E120" s="112">
        <f>SUM(E112:E119)</f>
        <v>33.5</v>
      </c>
      <c r="F120" s="112">
        <f>SUM(F112:F119)</f>
        <v>106</v>
      </c>
      <c r="G120" s="112">
        <f>SUM(G112:G119)</f>
        <v>791.69999999999993</v>
      </c>
      <c r="H120" s="93"/>
      <c r="I120" s="93"/>
      <c r="J120" s="93"/>
    </row>
    <row r="121" spans="1:10" s="121" customFormat="1" ht="21" customHeight="1" x14ac:dyDescent="0.3">
      <c r="A121" s="150" t="s">
        <v>180</v>
      </c>
      <c r="B121" s="150"/>
      <c r="C121" s="150"/>
      <c r="D121" s="150"/>
      <c r="E121" s="150"/>
      <c r="F121" s="150"/>
      <c r="G121" s="150"/>
      <c r="H121" s="120"/>
      <c r="I121" s="120"/>
      <c r="J121" s="120"/>
    </row>
    <row r="122" spans="1:10" s="121" customFormat="1" ht="18.75" x14ac:dyDescent="0.3">
      <c r="A122" s="151"/>
      <c r="B122" s="151"/>
      <c r="C122" s="151"/>
      <c r="D122" s="151"/>
      <c r="E122" s="151"/>
      <c r="F122" s="151"/>
      <c r="G122" s="151"/>
      <c r="H122" s="120"/>
      <c r="I122" s="120"/>
      <c r="J122" s="120"/>
    </row>
    <row r="123" spans="1:10" s="121" customFormat="1" ht="18.75" x14ac:dyDescent="0.3">
      <c r="A123" s="151"/>
      <c r="B123" s="151"/>
      <c r="C123" s="151"/>
      <c r="D123" s="151"/>
      <c r="E123" s="151"/>
      <c r="F123" s="151"/>
      <c r="G123" s="151"/>
      <c r="H123" s="120"/>
      <c r="I123" s="120"/>
      <c r="J123" s="120"/>
    </row>
    <row r="124" spans="1:10" s="121" customFormat="1" ht="18.75" hidden="1" customHeight="1" x14ac:dyDescent="0.35">
      <c r="A124" s="151"/>
      <c r="B124" s="151"/>
      <c r="C124" s="151"/>
      <c r="D124" s="151"/>
      <c r="E124" s="151"/>
      <c r="F124" s="151"/>
      <c r="G124" s="151"/>
      <c r="H124" s="120"/>
      <c r="I124" s="120"/>
      <c r="J124" s="120"/>
    </row>
    <row r="125" spans="1:10" s="121" customFormat="1" ht="18.75" hidden="1" customHeight="1" x14ac:dyDescent="0.35">
      <c r="A125" s="151"/>
      <c r="B125" s="151"/>
      <c r="C125" s="151"/>
      <c r="D125" s="151"/>
      <c r="E125" s="151"/>
      <c r="F125" s="151"/>
      <c r="G125" s="151"/>
      <c r="H125" s="120"/>
      <c r="I125" s="120"/>
      <c r="J125" s="120"/>
    </row>
    <row r="126" spans="1:10" s="121" customFormat="1" ht="18.75" hidden="1" customHeight="1" x14ac:dyDescent="0.35">
      <c r="A126" s="151"/>
      <c r="B126" s="151"/>
      <c r="C126" s="151"/>
      <c r="D126" s="151"/>
      <c r="E126" s="151"/>
      <c r="F126" s="151"/>
      <c r="G126" s="151"/>
      <c r="H126" s="120"/>
      <c r="I126" s="120"/>
      <c r="J126" s="120"/>
    </row>
    <row r="127" spans="1:10" s="121" customFormat="1" ht="18.75" hidden="1" customHeight="1" x14ac:dyDescent="0.35">
      <c r="A127" s="151"/>
      <c r="B127" s="151"/>
      <c r="C127" s="151"/>
      <c r="D127" s="151"/>
      <c r="E127" s="151"/>
      <c r="F127" s="151"/>
      <c r="G127" s="151"/>
      <c r="H127" s="120"/>
      <c r="I127" s="120"/>
      <c r="J127" s="120"/>
    </row>
    <row r="128" spans="1:10" s="121" customFormat="1" ht="18.75" hidden="1" customHeight="1" x14ac:dyDescent="0.35">
      <c r="A128" s="151"/>
      <c r="B128" s="151"/>
      <c r="C128" s="151"/>
      <c r="D128" s="151"/>
      <c r="E128" s="151"/>
      <c r="F128" s="151"/>
      <c r="G128" s="151"/>
      <c r="H128" s="120"/>
      <c r="I128" s="120"/>
      <c r="J128" s="120"/>
    </row>
    <row r="129" spans="1:10" s="121" customFormat="1" ht="18.75" hidden="1" customHeight="1" x14ac:dyDescent="0.35">
      <c r="A129" s="151"/>
      <c r="B129" s="151"/>
      <c r="C129" s="151"/>
      <c r="D129" s="151"/>
      <c r="E129" s="151"/>
      <c r="F129" s="151"/>
      <c r="G129" s="151"/>
      <c r="H129" s="120"/>
      <c r="I129" s="120"/>
      <c r="J129" s="120"/>
    </row>
    <row r="130" spans="1:10" ht="51.75" customHeight="1" x14ac:dyDescent="0.3">
      <c r="A130" s="136" t="s">
        <v>181</v>
      </c>
      <c r="B130" s="136"/>
      <c r="C130" s="136"/>
      <c r="D130" s="136"/>
      <c r="E130" s="136"/>
      <c r="F130" s="136"/>
      <c r="G130" s="136"/>
      <c r="H130" s="93"/>
      <c r="I130" s="93"/>
      <c r="J130" s="93"/>
    </row>
    <row r="131" spans="1:10" ht="41.25" customHeight="1" x14ac:dyDescent="0.3">
      <c r="A131" s="136" t="s">
        <v>182</v>
      </c>
      <c r="B131" s="136"/>
      <c r="C131" s="136"/>
      <c r="D131" s="136"/>
      <c r="E131" s="136"/>
      <c r="F131" s="136"/>
      <c r="G131" s="136"/>
      <c r="H131" s="93"/>
      <c r="I131" s="93"/>
      <c r="J131" s="93"/>
    </row>
    <row r="132" spans="1:10" ht="18.75" x14ac:dyDescent="0.3">
      <c r="A132" s="98"/>
      <c r="B132" s="98"/>
      <c r="C132" s="98"/>
      <c r="D132" s="98"/>
      <c r="E132" s="98"/>
      <c r="F132" s="98"/>
      <c r="G132" s="98"/>
      <c r="H132" s="93"/>
      <c r="I132" s="93"/>
      <c r="J132" s="93"/>
    </row>
    <row r="133" spans="1:10" ht="18.75" x14ac:dyDescent="0.3">
      <c r="A133" s="98"/>
      <c r="B133" s="98"/>
      <c r="C133" s="98"/>
      <c r="D133" s="98"/>
      <c r="E133" s="98"/>
      <c r="F133" s="99"/>
      <c r="G133" s="99"/>
      <c r="H133" s="93"/>
      <c r="I133" s="93"/>
      <c r="J133" s="93"/>
    </row>
    <row r="134" spans="1:10" ht="18.75" x14ac:dyDescent="0.3">
      <c r="A134" s="98"/>
      <c r="B134" s="98"/>
      <c r="C134" s="98"/>
      <c r="D134" s="98"/>
      <c r="E134" s="98"/>
      <c r="F134" s="99"/>
      <c r="G134" s="99"/>
      <c r="H134" s="93"/>
      <c r="I134" s="93"/>
      <c r="J134" s="93"/>
    </row>
    <row r="135" spans="1:10" ht="18.75" x14ac:dyDescent="0.3">
      <c r="A135" s="98"/>
      <c r="B135" s="98"/>
      <c r="C135" s="98"/>
      <c r="D135" s="98"/>
      <c r="E135" s="98"/>
      <c r="F135" s="99"/>
      <c r="G135" s="99"/>
      <c r="H135" s="93"/>
      <c r="I135" s="93"/>
      <c r="J135" s="93"/>
    </row>
    <row r="136" spans="1:10" ht="18.75" x14ac:dyDescent="0.3">
      <c r="A136" s="98"/>
      <c r="B136" s="98"/>
      <c r="C136" s="98"/>
      <c r="D136" s="98"/>
      <c r="E136" s="98"/>
      <c r="F136" s="99"/>
      <c r="G136" s="99"/>
      <c r="H136" s="93"/>
      <c r="I136" s="93"/>
      <c r="J136" s="93"/>
    </row>
    <row r="137" spans="1:10" ht="18.75" x14ac:dyDescent="0.3">
      <c r="A137" s="98"/>
      <c r="B137" s="98"/>
      <c r="C137" s="98"/>
      <c r="D137" s="98"/>
      <c r="E137" s="98"/>
      <c r="F137" s="99"/>
      <c r="G137" s="99"/>
      <c r="H137" s="93"/>
      <c r="I137" s="93"/>
      <c r="J137" s="93"/>
    </row>
    <row r="138" spans="1:10" ht="18.75" x14ac:dyDescent="0.3">
      <c r="A138" s="98"/>
      <c r="B138" s="98"/>
      <c r="C138" s="98"/>
      <c r="D138" s="98"/>
      <c r="E138" s="98"/>
      <c r="F138" s="99"/>
      <c r="G138" s="99"/>
      <c r="H138" s="93"/>
      <c r="I138" s="93"/>
      <c r="J138" s="93"/>
    </row>
    <row r="139" spans="1:10" ht="18.75" x14ac:dyDescent="0.3">
      <c r="A139" s="98"/>
      <c r="B139" s="98"/>
      <c r="C139" s="98"/>
      <c r="D139" s="98"/>
      <c r="E139" s="98"/>
      <c r="F139" s="99"/>
      <c r="G139" s="99"/>
      <c r="H139" s="93"/>
      <c r="I139" s="93"/>
      <c r="J139" s="93"/>
    </row>
    <row r="140" spans="1:10" ht="18.75" x14ac:dyDescent="0.3">
      <c r="A140" s="98"/>
      <c r="B140" s="98"/>
      <c r="C140" s="98"/>
      <c r="D140" s="98"/>
      <c r="E140" s="98"/>
      <c r="F140" s="99"/>
      <c r="G140" s="99"/>
      <c r="H140" s="93"/>
      <c r="I140" s="93"/>
      <c r="J140" s="93"/>
    </row>
    <row r="141" spans="1:10" ht="18.75" x14ac:dyDescent="0.3">
      <c r="A141" s="98"/>
      <c r="B141" s="98"/>
      <c r="C141" s="98"/>
      <c r="D141" s="98"/>
      <c r="E141" s="98"/>
      <c r="F141" s="99"/>
      <c r="G141" s="99"/>
      <c r="H141" s="93"/>
      <c r="I141" s="93"/>
      <c r="J141" s="93"/>
    </row>
    <row r="142" spans="1:10" ht="18.75" x14ac:dyDescent="0.3">
      <c r="A142" s="98"/>
      <c r="B142" s="98"/>
      <c r="C142" s="98"/>
      <c r="D142" s="98"/>
      <c r="E142" s="98"/>
      <c r="F142" s="99"/>
      <c r="G142" s="99"/>
      <c r="H142" s="93"/>
      <c r="I142" s="93"/>
      <c r="J142" s="93"/>
    </row>
    <row r="143" spans="1:10" ht="18.75" x14ac:dyDescent="0.3">
      <c r="A143" s="98"/>
      <c r="B143" s="98"/>
      <c r="C143" s="98"/>
      <c r="D143" s="98"/>
      <c r="E143" s="98"/>
      <c r="F143" s="99"/>
      <c r="G143" s="99"/>
      <c r="H143" s="93"/>
      <c r="I143" s="93"/>
      <c r="J143" s="93"/>
    </row>
    <row r="144" spans="1:10" ht="18.75" x14ac:dyDescent="0.3">
      <c r="A144" s="98"/>
      <c r="B144" s="98"/>
      <c r="C144" s="98"/>
      <c r="D144" s="98"/>
      <c r="E144" s="98"/>
      <c r="F144" s="99"/>
      <c r="G144" s="99"/>
      <c r="H144" s="93"/>
      <c r="I144" s="93"/>
      <c r="J144" s="93"/>
    </row>
    <row r="145" spans="1:10" ht="18.75" x14ac:dyDescent="0.3">
      <c r="A145" s="98"/>
      <c r="B145" s="98"/>
      <c r="C145" s="98"/>
      <c r="D145" s="98"/>
      <c r="E145" s="98"/>
      <c r="F145" s="99"/>
      <c r="G145" s="99"/>
      <c r="H145" s="93"/>
      <c r="I145" s="93"/>
      <c r="J145" s="93"/>
    </row>
    <row r="146" spans="1:10" ht="18.75" x14ac:dyDescent="0.3">
      <c r="A146" s="98"/>
      <c r="B146" s="98"/>
      <c r="C146" s="98"/>
      <c r="D146" s="98"/>
      <c r="E146" s="98"/>
      <c r="F146" s="99"/>
      <c r="G146" s="99"/>
      <c r="H146" s="93"/>
      <c r="I146" s="93"/>
      <c r="J146" s="93"/>
    </row>
    <row r="147" spans="1:10" ht="18.75" x14ac:dyDescent="0.3">
      <c r="A147" s="98"/>
      <c r="B147" s="98"/>
      <c r="C147" s="98"/>
      <c r="D147" s="98"/>
      <c r="E147" s="98"/>
      <c r="F147" s="99"/>
      <c r="G147" s="99"/>
      <c r="H147" s="93"/>
      <c r="I147" s="93"/>
      <c r="J147" s="93"/>
    </row>
    <row r="148" spans="1:10" ht="18.75" x14ac:dyDescent="0.3">
      <c r="A148" s="98"/>
      <c r="B148" s="98"/>
      <c r="C148" s="98"/>
      <c r="D148" s="98"/>
      <c r="E148" s="98"/>
      <c r="F148" s="99"/>
      <c r="G148" s="99"/>
      <c r="H148" s="93"/>
      <c r="I148" s="93"/>
      <c r="J148" s="93"/>
    </row>
    <row r="149" spans="1:10" ht="18.75" x14ac:dyDescent="0.3">
      <c r="A149" s="98"/>
      <c r="B149" s="98"/>
      <c r="C149" s="98"/>
      <c r="D149" s="98"/>
      <c r="E149" s="98"/>
      <c r="F149" s="99"/>
      <c r="G149" s="99"/>
      <c r="H149" s="93"/>
      <c r="I149" s="93"/>
      <c r="J149" s="93"/>
    </row>
    <row r="150" spans="1:10" ht="18.75" x14ac:dyDescent="0.3">
      <c r="A150" s="98"/>
      <c r="B150" s="98"/>
      <c r="C150" s="98"/>
      <c r="D150" s="98"/>
      <c r="E150" s="98"/>
      <c r="F150" s="99"/>
      <c r="G150" s="99"/>
      <c r="H150" s="93"/>
      <c r="I150" s="93"/>
      <c r="J150" s="93"/>
    </row>
    <row r="151" spans="1:10" ht="18.75" x14ac:dyDescent="0.3">
      <c r="A151" s="98"/>
      <c r="B151" s="98"/>
      <c r="C151" s="98"/>
      <c r="D151" s="98"/>
      <c r="E151" s="98"/>
      <c r="F151" s="99"/>
      <c r="G151" s="99"/>
      <c r="I151" s="93"/>
      <c r="J151" s="93"/>
    </row>
    <row r="152" spans="1:10" ht="18.75" x14ac:dyDescent="0.25">
      <c r="A152" s="98"/>
      <c r="B152" s="98"/>
      <c r="C152" s="98"/>
      <c r="D152" s="98"/>
      <c r="E152" s="98"/>
      <c r="F152" s="99"/>
      <c r="G152" s="99"/>
    </row>
    <row r="153" spans="1:10" ht="18.75" x14ac:dyDescent="0.25">
      <c r="A153" s="98"/>
      <c r="B153" s="98"/>
      <c r="C153" s="98"/>
      <c r="D153" s="98"/>
      <c r="E153" s="98"/>
      <c r="F153" s="99"/>
      <c r="G153" s="99"/>
    </row>
    <row r="154" spans="1:10" ht="18.75" x14ac:dyDescent="0.25">
      <c r="A154" s="98"/>
      <c r="B154" s="98"/>
      <c r="C154" s="98"/>
      <c r="D154" s="98"/>
      <c r="E154" s="98"/>
      <c r="F154" s="99"/>
      <c r="G154" s="99"/>
    </row>
    <row r="155" spans="1:10" ht="18.75" x14ac:dyDescent="0.25">
      <c r="A155" s="98"/>
      <c r="B155" s="98"/>
      <c r="C155" s="98"/>
      <c r="D155" s="98"/>
      <c r="E155" s="98"/>
      <c r="F155" s="99"/>
      <c r="G155" s="99"/>
    </row>
    <row r="156" spans="1:10" ht="18.75" x14ac:dyDescent="0.25">
      <c r="A156" s="98"/>
      <c r="B156" s="98"/>
      <c r="C156" s="98"/>
      <c r="D156" s="98"/>
      <c r="E156" s="98"/>
      <c r="F156" s="99"/>
      <c r="G156" s="99"/>
    </row>
    <row r="157" spans="1:10" ht="18.75" x14ac:dyDescent="0.25">
      <c r="A157" s="98"/>
      <c r="B157" s="98"/>
      <c r="C157" s="98"/>
      <c r="D157" s="98"/>
      <c r="E157" s="98"/>
      <c r="F157" s="99"/>
      <c r="G157" s="99"/>
    </row>
    <row r="158" spans="1:10" ht="18.75" x14ac:dyDescent="0.25">
      <c r="A158" s="98"/>
      <c r="B158" s="98"/>
      <c r="C158" s="98"/>
      <c r="D158" s="98"/>
      <c r="E158" s="98"/>
      <c r="F158" s="99"/>
      <c r="G158" s="99"/>
    </row>
    <row r="159" spans="1:10" ht="18.75" x14ac:dyDescent="0.25">
      <c r="A159" s="98"/>
      <c r="B159" s="98"/>
      <c r="C159" s="98"/>
      <c r="D159" s="98"/>
      <c r="E159" s="98"/>
      <c r="F159" s="99"/>
      <c r="G159" s="99"/>
    </row>
    <row r="160" spans="1:10" ht="18.75" x14ac:dyDescent="0.25">
      <c r="A160" s="98"/>
      <c r="B160" s="98"/>
      <c r="C160" s="98"/>
      <c r="D160" s="98"/>
      <c r="E160" s="98"/>
      <c r="F160" s="99"/>
      <c r="G160" s="99"/>
    </row>
    <row r="161" spans="1:7" ht="18.75" x14ac:dyDescent="0.25">
      <c r="A161" s="95"/>
      <c r="B161" s="95"/>
      <c r="C161" s="95"/>
      <c r="D161" s="95"/>
      <c r="E161" s="95"/>
      <c r="F161" s="94"/>
      <c r="G161" s="94"/>
    </row>
    <row r="162" spans="1:7" ht="18.75" x14ac:dyDescent="0.25">
      <c r="A162" s="95"/>
      <c r="B162" s="95"/>
      <c r="C162" s="95"/>
      <c r="D162" s="95"/>
      <c r="E162" s="95"/>
      <c r="F162" s="94"/>
      <c r="G162" s="94"/>
    </row>
    <row r="163" spans="1:7" ht="18.75" x14ac:dyDescent="0.25">
      <c r="A163" s="95"/>
      <c r="B163" s="95"/>
      <c r="C163" s="95"/>
      <c r="D163" s="95"/>
      <c r="E163" s="95"/>
      <c r="F163" s="94"/>
      <c r="G163" s="94"/>
    </row>
    <row r="164" spans="1:7" ht="18.75" x14ac:dyDescent="0.25">
      <c r="A164" s="95"/>
      <c r="B164" s="95"/>
      <c r="C164" s="95"/>
      <c r="D164" s="95"/>
      <c r="E164" s="95"/>
      <c r="F164" s="94"/>
      <c r="G164" s="94"/>
    </row>
    <row r="165" spans="1:7" ht="18.75" x14ac:dyDescent="0.25">
      <c r="A165" s="95"/>
      <c r="B165" s="95"/>
      <c r="C165" s="95"/>
      <c r="D165" s="95"/>
      <c r="E165" s="95"/>
      <c r="F165" s="94"/>
      <c r="G165" s="94"/>
    </row>
    <row r="166" spans="1:7" ht="18.75" x14ac:dyDescent="0.25">
      <c r="A166" s="95"/>
      <c r="B166" s="95"/>
      <c r="C166" s="95"/>
      <c r="D166" s="95"/>
      <c r="E166" s="95"/>
      <c r="F166" s="94"/>
      <c r="G166" s="94"/>
    </row>
    <row r="167" spans="1:7" ht="18.75" x14ac:dyDescent="0.25">
      <c r="A167" s="95"/>
      <c r="B167" s="95"/>
      <c r="C167" s="95"/>
      <c r="D167" s="95"/>
      <c r="E167" s="95"/>
      <c r="F167" s="94"/>
      <c r="G167" s="94"/>
    </row>
    <row r="168" spans="1:7" ht="18.75" x14ac:dyDescent="0.25">
      <c r="A168" s="95"/>
      <c r="B168" s="95"/>
      <c r="C168" s="95"/>
      <c r="D168" s="95"/>
      <c r="E168" s="95"/>
      <c r="F168" s="95"/>
      <c r="G168" s="95"/>
    </row>
    <row r="169" spans="1:7" ht="18.75" x14ac:dyDescent="0.25">
      <c r="A169" s="95"/>
      <c r="B169" s="95"/>
      <c r="C169" s="95"/>
      <c r="D169" s="95"/>
      <c r="E169" s="95"/>
      <c r="F169" s="95"/>
      <c r="G169" s="95"/>
    </row>
    <row r="170" spans="1:7" ht="18.75" x14ac:dyDescent="0.25">
      <c r="A170" s="95"/>
      <c r="B170" s="95"/>
      <c r="C170" s="95"/>
      <c r="D170" s="95"/>
      <c r="E170" s="95"/>
      <c r="F170" s="95"/>
      <c r="G170" s="95"/>
    </row>
    <row r="171" spans="1:7" ht="18.75" x14ac:dyDescent="0.25">
      <c r="A171" s="95"/>
      <c r="B171" s="95"/>
      <c r="C171" s="95"/>
      <c r="D171" s="95"/>
      <c r="E171" s="95"/>
      <c r="F171" s="95"/>
      <c r="G171" s="95"/>
    </row>
    <row r="172" spans="1:7" ht="18.75" x14ac:dyDescent="0.25">
      <c r="A172" s="95"/>
      <c r="B172" s="95"/>
      <c r="C172" s="95"/>
      <c r="D172" s="95"/>
      <c r="E172" s="95"/>
      <c r="F172" s="95"/>
      <c r="G172" s="95"/>
    </row>
    <row r="173" spans="1:7" ht="18.75" x14ac:dyDescent="0.25">
      <c r="A173" s="95"/>
      <c r="B173" s="95"/>
      <c r="C173" s="95"/>
      <c r="D173" s="95"/>
      <c r="E173" s="95"/>
      <c r="F173" s="95"/>
      <c r="G173" s="95"/>
    </row>
  </sheetData>
  <mergeCells count="14">
    <mergeCell ref="A131:G131"/>
    <mergeCell ref="A6:G6"/>
    <mergeCell ref="A8:G8"/>
    <mergeCell ref="A67:G67"/>
    <mergeCell ref="A47:B47"/>
    <mergeCell ref="A56:B56"/>
    <mergeCell ref="A35:B35"/>
    <mergeCell ref="A24:B24"/>
    <mergeCell ref="A79:B79"/>
    <mergeCell ref="A102:B102"/>
    <mergeCell ref="A111:B111"/>
    <mergeCell ref="A11:G11"/>
    <mergeCell ref="A121:G129"/>
    <mergeCell ref="A130:G130"/>
  </mergeCells>
  <pageMargins left="0.31496062992125984" right="0.23622047244094491" top="0.31496062992125984" bottom="0.39370078740157483" header="0.31496062992125984" footer="0.31496062992125984"/>
  <pageSetup paperSize="9" scale="48" orientation="portrait" r:id="rId1"/>
  <rowBreaks count="1" manualBreakCount="1">
    <brk id="6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9" sqref="H9"/>
    </sheetView>
  </sheetViews>
  <sheetFormatPr defaultRowHeight="15" x14ac:dyDescent="0.25"/>
  <sheetData>
    <row r="1" spans="1:8" ht="16.149999999999999" thickBot="1" x14ac:dyDescent="0.35">
      <c r="A1" s="101">
        <v>2.6</v>
      </c>
    </row>
    <row r="2" spans="1:8" ht="16.149999999999999" thickBot="1" x14ac:dyDescent="0.35">
      <c r="A2" s="102">
        <v>17.7</v>
      </c>
      <c r="D2" s="101">
        <v>3</v>
      </c>
      <c r="F2" s="101">
        <v>13.8</v>
      </c>
      <c r="H2" s="101">
        <v>94.5</v>
      </c>
    </row>
    <row r="3" spans="1:8" ht="16.149999999999999" thickBot="1" x14ac:dyDescent="0.35">
      <c r="A3" s="102">
        <v>4.26</v>
      </c>
      <c r="D3" s="102">
        <v>5.7</v>
      </c>
      <c r="F3" s="102">
        <v>20.5</v>
      </c>
      <c r="H3" s="102">
        <v>199</v>
      </c>
    </row>
    <row r="4" spans="1:8" ht="16.149999999999999" thickBot="1" x14ac:dyDescent="0.35">
      <c r="A4" s="102">
        <v>1</v>
      </c>
      <c r="D4" s="102">
        <v>7.47</v>
      </c>
      <c r="F4" s="102">
        <v>31.07</v>
      </c>
      <c r="H4" s="102">
        <v>209.3</v>
      </c>
    </row>
    <row r="5" spans="1:8" ht="16.149999999999999" thickBot="1" x14ac:dyDescent="0.35">
      <c r="A5" s="102">
        <v>0.6</v>
      </c>
      <c r="D5" s="102">
        <v>0</v>
      </c>
      <c r="F5" s="102">
        <v>27.4</v>
      </c>
      <c r="H5" s="102">
        <v>118</v>
      </c>
    </row>
    <row r="6" spans="1:8" ht="16.149999999999999" thickBot="1" x14ac:dyDescent="0.35">
      <c r="D6" s="102">
        <v>4.5999999999999996</v>
      </c>
      <c r="F6" s="102">
        <v>28.2</v>
      </c>
      <c r="H6" s="102">
        <v>138.6</v>
      </c>
    </row>
    <row r="7" spans="1:8" thickBot="1" x14ac:dyDescent="0.35">
      <c r="A7">
        <f>SUM(A1:A5)</f>
        <v>26.160000000000004</v>
      </c>
      <c r="D7">
        <f>SUM(D2:D6)</f>
        <v>20.769999999999996</v>
      </c>
      <c r="F7">
        <f>SUM(F2:F6)</f>
        <v>120.97000000000001</v>
      </c>
    </row>
    <row r="8" spans="1:8" ht="16.149999999999999" thickBot="1" x14ac:dyDescent="0.35">
      <c r="F8" s="101">
        <v>13.8</v>
      </c>
      <c r="H8">
        <f>SUM(H2:H6)</f>
        <v>759.4</v>
      </c>
    </row>
    <row r="9" spans="1:8" ht="16.149999999999999" thickBot="1" x14ac:dyDescent="0.35">
      <c r="F9" s="102">
        <v>20.5</v>
      </c>
    </row>
    <row r="10" spans="1:8" ht="16.149999999999999" thickBot="1" x14ac:dyDescent="0.35">
      <c r="F10" s="102">
        <v>31.07</v>
      </c>
    </row>
    <row r="11" spans="1:8" ht="16.149999999999999" thickBot="1" x14ac:dyDescent="0.35">
      <c r="F11" s="102">
        <v>27.4</v>
      </c>
    </row>
    <row r="12" spans="1:8" ht="16.149999999999999" thickBot="1" x14ac:dyDescent="0.35">
      <c r="F12" s="102">
        <v>28.2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ГПД</vt:lpstr>
      <vt:lpstr>ГПД 38,90 цены 25.03.19 5 дней</vt:lpstr>
      <vt:lpstr>ГПД 100% для СЭС сент 2019</vt:lpstr>
      <vt:lpstr>Лист1</vt:lpstr>
      <vt:lpstr>ГПД!Область_печати</vt:lpstr>
      <vt:lpstr>'ГПД 100% для СЭС сент 2019'!Область_печати</vt:lpstr>
      <vt:lpstr>'ГПД 38,90 цены 25.03.19 5 дней'!Область_печати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Домашний</cp:lastModifiedBy>
  <cp:lastPrinted>2024-02-08T05:44:04Z</cp:lastPrinted>
  <dcterms:created xsi:type="dcterms:W3CDTF">2015-09-11T08:15:32Z</dcterms:created>
  <dcterms:modified xsi:type="dcterms:W3CDTF">2024-12-01T14:36:08Z</dcterms:modified>
</cp:coreProperties>
</file>